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JOHN\Documents\★JOHN\みずほ水泳部\"/>
    </mc:Choice>
  </mc:AlternateContent>
  <xr:revisionPtr revIDLastSave="0" documentId="8_{5C9C99A7-5190-4139-9F46-C322F8058EA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表紙" sheetId="1" r:id="rId1"/>
    <sheet name="競技役員" sheetId="2" r:id="rId2"/>
    <sheet name="競技順序" sheetId="3" r:id="rId3"/>
    <sheet name="PGM" sheetId="4" r:id="rId4"/>
    <sheet name="大会記録" sheetId="5" r:id="rId5"/>
    <sheet name="得点表" sheetId="6" state="hidden" r:id="rId6"/>
    <sheet name="PGM (入力用)" sheetId="7" state="hidden" r:id="rId7"/>
    <sheet name="得点集計" sheetId="8" state="hidden" r:id="rId8"/>
    <sheet name="種目一覧" sheetId="9" state="hidden" r:id="rId9"/>
    <sheet name="訂正・追加・削除一覧" sheetId="10" state="hidden" r:id="rId10"/>
    <sheet name="種目順位" sheetId="11" state="hidden" r:id="rId11"/>
  </sheets>
  <definedNames>
    <definedName name="_xlnm._FilterDatabase" localSheetId="8" hidden="1">種目一覧!$A$2:$R$506</definedName>
    <definedName name="_xlnm.Print_Area" localSheetId="3">PGM!$A$1:$N$721</definedName>
    <definedName name="_xlnm.Print_Area" localSheetId="2">競技順序!$A$1:$L$51</definedName>
    <definedName name="_xlnm.Print_Area" localSheetId="1">競技役員!$A$1:$E$27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6" i="9" l="1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K578" i="8"/>
  <c r="L578" i="8" s="1"/>
  <c r="F578" i="8"/>
  <c r="F579" i="8" s="1"/>
  <c r="D578" i="8"/>
  <c r="C578" i="8"/>
  <c r="B578" i="8"/>
  <c r="Q578" i="8" s="1"/>
  <c r="K577" i="8"/>
  <c r="L577" i="8" s="1"/>
  <c r="F577" i="8"/>
  <c r="D577" i="8"/>
  <c r="C577" i="8"/>
  <c r="B577" i="8"/>
  <c r="Q577" i="8" s="1"/>
  <c r="K576" i="8"/>
  <c r="L576" i="8" s="1"/>
  <c r="F576" i="8"/>
  <c r="D576" i="8"/>
  <c r="C576" i="8"/>
  <c r="B576" i="8"/>
  <c r="K575" i="8"/>
  <c r="L575" i="8" s="1"/>
  <c r="F575" i="8"/>
  <c r="D575" i="8"/>
  <c r="C575" i="8"/>
  <c r="B575" i="8"/>
  <c r="Q575" i="8" s="1"/>
  <c r="K574" i="8"/>
  <c r="L574" i="8" s="1"/>
  <c r="F574" i="8"/>
  <c r="D574" i="8"/>
  <c r="C574" i="8"/>
  <c r="B574" i="8"/>
  <c r="Q574" i="8" s="1"/>
  <c r="K573" i="8"/>
  <c r="L573" i="8" s="1"/>
  <c r="F573" i="8"/>
  <c r="D573" i="8"/>
  <c r="C573" i="8"/>
  <c r="B573" i="8"/>
  <c r="Q573" i="8" s="1"/>
  <c r="K572" i="8"/>
  <c r="L572" i="8" s="1"/>
  <c r="F572" i="8"/>
  <c r="D572" i="8"/>
  <c r="C572" i="8"/>
  <c r="B572" i="8"/>
  <c r="S572" i="8" s="1"/>
  <c r="K570" i="8"/>
  <c r="E570" i="8" s="1"/>
  <c r="F570" i="8"/>
  <c r="F571" i="8" s="1"/>
  <c r="D570" i="8"/>
  <c r="C570" i="8"/>
  <c r="B570" i="8"/>
  <c r="Q570" i="8" s="1"/>
  <c r="K569" i="8"/>
  <c r="L569" i="8" s="1"/>
  <c r="F569" i="8"/>
  <c r="D569" i="8"/>
  <c r="C569" i="8"/>
  <c r="B569" i="8"/>
  <c r="Q569" i="8" s="1"/>
  <c r="K568" i="8"/>
  <c r="E568" i="8" s="1"/>
  <c r="F568" i="8"/>
  <c r="D568" i="8"/>
  <c r="C568" i="8"/>
  <c r="B568" i="8"/>
  <c r="Q568" i="8" s="1"/>
  <c r="K567" i="8"/>
  <c r="L567" i="8" s="1"/>
  <c r="F567" i="8"/>
  <c r="D567" i="8"/>
  <c r="C567" i="8"/>
  <c r="B567" i="8"/>
  <c r="Q567" i="8" s="1"/>
  <c r="K566" i="8"/>
  <c r="E566" i="8" s="1"/>
  <c r="F566" i="8"/>
  <c r="D566" i="8"/>
  <c r="C566" i="8"/>
  <c r="B566" i="8"/>
  <c r="Q566" i="8" s="1"/>
  <c r="K565" i="8"/>
  <c r="L565" i="8" s="1"/>
  <c r="F565" i="8"/>
  <c r="D565" i="8"/>
  <c r="C565" i="8"/>
  <c r="B565" i="8"/>
  <c r="K564" i="8"/>
  <c r="E564" i="8" s="1"/>
  <c r="F564" i="8"/>
  <c r="D564" i="8"/>
  <c r="C564" i="8"/>
  <c r="B564" i="8"/>
  <c r="K562" i="8"/>
  <c r="E562" i="8" s="1"/>
  <c r="F562" i="8"/>
  <c r="F563" i="8" s="1"/>
  <c r="D562" i="8"/>
  <c r="C562" i="8"/>
  <c r="B562" i="8"/>
  <c r="P562" i="8" s="1"/>
  <c r="K561" i="8"/>
  <c r="L561" i="8" s="1"/>
  <c r="F561" i="8"/>
  <c r="D561" i="8"/>
  <c r="C561" i="8"/>
  <c r="B561" i="8"/>
  <c r="P561" i="8" s="1"/>
  <c r="K560" i="8"/>
  <c r="L560" i="8" s="1"/>
  <c r="F560" i="8"/>
  <c r="D560" i="8"/>
  <c r="C560" i="8"/>
  <c r="B560" i="8"/>
  <c r="P560" i="8" s="1"/>
  <c r="K559" i="8"/>
  <c r="L559" i="8" s="1"/>
  <c r="F559" i="8"/>
  <c r="D559" i="8"/>
  <c r="C559" i="8"/>
  <c r="B559" i="8"/>
  <c r="R559" i="8" s="1"/>
  <c r="K558" i="8"/>
  <c r="E558" i="8" s="1"/>
  <c r="F558" i="8"/>
  <c r="D558" i="8"/>
  <c r="C558" i="8"/>
  <c r="B558" i="8"/>
  <c r="Q558" i="8" s="1"/>
  <c r="K557" i="8"/>
  <c r="L557" i="8" s="1"/>
  <c r="F557" i="8"/>
  <c r="D557" i="8"/>
  <c r="C557" i="8"/>
  <c r="B557" i="8"/>
  <c r="K556" i="8"/>
  <c r="E556" i="8" s="1"/>
  <c r="F556" i="8"/>
  <c r="D556" i="8"/>
  <c r="C556" i="8"/>
  <c r="B556" i="8"/>
  <c r="Q556" i="8" s="1"/>
  <c r="K554" i="8"/>
  <c r="L554" i="8" s="1"/>
  <c r="F554" i="8"/>
  <c r="F555" i="8" s="1"/>
  <c r="D554" i="8"/>
  <c r="C554" i="8"/>
  <c r="B554" i="8"/>
  <c r="R554" i="8" s="1"/>
  <c r="K553" i="8"/>
  <c r="E553" i="8" s="1"/>
  <c r="F553" i="8"/>
  <c r="D553" i="8"/>
  <c r="C553" i="8"/>
  <c r="B553" i="8"/>
  <c r="R553" i="8" s="1"/>
  <c r="K552" i="8"/>
  <c r="L552" i="8" s="1"/>
  <c r="F552" i="8"/>
  <c r="D552" i="8"/>
  <c r="C552" i="8"/>
  <c r="B552" i="8"/>
  <c r="R552" i="8" s="1"/>
  <c r="K551" i="8"/>
  <c r="E551" i="8" s="1"/>
  <c r="F551" i="8"/>
  <c r="D551" i="8"/>
  <c r="C551" i="8"/>
  <c r="B551" i="8"/>
  <c r="R551" i="8" s="1"/>
  <c r="K550" i="8"/>
  <c r="L550" i="8" s="1"/>
  <c r="F550" i="8"/>
  <c r="D550" i="8"/>
  <c r="C550" i="8"/>
  <c r="B550" i="8"/>
  <c r="R550" i="8" s="1"/>
  <c r="K549" i="8"/>
  <c r="E549" i="8" s="1"/>
  <c r="F549" i="8"/>
  <c r="D549" i="8"/>
  <c r="C549" i="8"/>
  <c r="B549" i="8"/>
  <c r="R549" i="8" s="1"/>
  <c r="K548" i="8"/>
  <c r="L548" i="8" s="1"/>
  <c r="F548" i="8"/>
  <c r="D548" i="8"/>
  <c r="C548" i="8"/>
  <c r="B548" i="8"/>
  <c r="R548" i="8" s="1"/>
  <c r="K546" i="8"/>
  <c r="L546" i="8" s="1"/>
  <c r="F546" i="8"/>
  <c r="F547" i="8" s="1"/>
  <c r="D546" i="8"/>
  <c r="C546" i="8"/>
  <c r="B546" i="8"/>
  <c r="Q546" i="8" s="1"/>
  <c r="K545" i="8"/>
  <c r="L545" i="8" s="1"/>
  <c r="F545" i="8"/>
  <c r="D545" i="8"/>
  <c r="C545" i="8"/>
  <c r="B545" i="8"/>
  <c r="Q545" i="8" s="1"/>
  <c r="K544" i="8"/>
  <c r="L544" i="8" s="1"/>
  <c r="F544" i="8"/>
  <c r="D544" i="8"/>
  <c r="C544" i="8"/>
  <c r="B544" i="8"/>
  <c r="Q544" i="8" s="1"/>
  <c r="K543" i="8"/>
  <c r="L543" i="8" s="1"/>
  <c r="F543" i="8"/>
  <c r="D543" i="8"/>
  <c r="C543" i="8"/>
  <c r="B543" i="8"/>
  <c r="K542" i="8"/>
  <c r="L542" i="8" s="1"/>
  <c r="F542" i="8"/>
  <c r="D542" i="8"/>
  <c r="C542" i="8"/>
  <c r="B542" i="8"/>
  <c r="K541" i="8"/>
  <c r="L541" i="8" s="1"/>
  <c r="F541" i="8"/>
  <c r="D541" i="8"/>
  <c r="C541" i="8"/>
  <c r="B541" i="8"/>
  <c r="K540" i="8"/>
  <c r="L540" i="8" s="1"/>
  <c r="F540" i="8"/>
  <c r="D540" i="8"/>
  <c r="C540" i="8"/>
  <c r="B540" i="8"/>
  <c r="K538" i="8"/>
  <c r="L538" i="8" s="1"/>
  <c r="F538" i="8"/>
  <c r="F539" i="8" s="1"/>
  <c r="D538" i="8"/>
  <c r="C538" i="8"/>
  <c r="B538" i="8"/>
  <c r="P538" i="8" s="1"/>
  <c r="K537" i="8"/>
  <c r="E537" i="8" s="1"/>
  <c r="F537" i="8"/>
  <c r="D537" i="8"/>
  <c r="C537" i="8"/>
  <c r="B537" i="8"/>
  <c r="K536" i="8"/>
  <c r="E536" i="8" s="1"/>
  <c r="F536" i="8"/>
  <c r="D536" i="8"/>
  <c r="C536" i="8"/>
  <c r="B536" i="8"/>
  <c r="P536" i="8" s="1"/>
  <c r="K535" i="8"/>
  <c r="L535" i="8" s="1"/>
  <c r="F535" i="8"/>
  <c r="D535" i="8"/>
  <c r="C535" i="8"/>
  <c r="B535" i="8"/>
  <c r="P535" i="8" s="1"/>
  <c r="K534" i="8"/>
  <c r="L534" i="8" s="1"/>
  <c r="F534" i="8"/>
  <c r="D534" i="8"/>
  <c r="C534" i="8"/>
  <c r="B534" i="8"/>
  <c r="P534" i="8" s="1"/>
  <c r="K533" i="8"/>
  <c r="E533" i="8" s="1"/>
  <c r="F533" i="8"/>
  <c r="D533" i="8"/>
  <c r="C533" i="8"/>
  <c r="B533" i="8"/>
  <c r="P533" i="8" s="1"/>
  <c r="K532" i="8"/>
  <c r="E532" i="8" s="1"/>
  <c r="F532" i="8"/>
  <c r="D532" i="8"/>
  <c r="C532" i="8"/>
  <c r="B532" i="8"/>
  <c r="P532" i="8" s="1"/>
  <c r="F530" i="8"/>
  <c r="F531" i="8" s="1"/>
  <c r="D530" i="8"/>
  <c r="C530" i="8"/>
  <c r="B530" i="8"/>
  <c r="S530" i="8" s="1"/>
  <c r="F529" i="8"/>
  <c r="D529" i="8"/>
  <c r="C529" i="8"/>
  <c r="B529" i="8"/>
  <c r="R529" i="8" s="1"/>
  <c r="F528" i="8"/>
  <c r="D528" i="8"/>
  <c r="C528" i="8"/>
  <c r="B528" i="8"/>
  <c r="Q528" i="8" s="1"/>
  <c r="F527" i="8"/>
  <c r="D527" i="8"/>
  <c r="C527" i="8"/>
  <c r="B527" i="8"/>
  <c r="R527" i="8" s="1"/>
  <c r="F526" i="8"/>
  <c r="D526" i="8"/>
  <c r="C526" i="8"/>
  <c r="B526" i="8"/>
  <c r="S526" i="8" s="1"/>
  <c r="F525" i="8"/>
  <c r="D525" i="8"/>
  <c r="C525" i="8"/>
  <c r="B525" i="8"/>
  <c r="R525" i="8" s="1"/>
  <c r="F524" i="8"/>
  <c r="D524" i="8"/>
  <c r="C524" i="8"/>
  <c r="B524" i="8"/>
  <c r="Q524" i="8" s="1"/>
  <c r="F523" i="8"/>
  <c r="D523" i="8"/>
  <c r="C523" i="8"/>
  <c r="B523" i="8"/>
  <c r="R523" i="8" s="1"/>
  <c r="F522" i="8"/>
  <c r="D522" i="8"/>
  <c r="C522" i="8"/>
  <c r="B522" i="8"/>
  <c r="S522" i="8" s="1"/>
  <c r="F521" i="8"/>
  <c r="D521" i="8"/>
  <c r="C521" i="8"/>
  <c r="B521" i="8"/>
  <c r="R521" i="8" s="1"/>
  <c r="F520" i="8"/>
  <c r="D520" i="8"/>
  <c r="C520" i="8"/>
  <c r="B520" i="8"/>
  <c r="Q520" i="8" s="1"/>
  <c r="F519" i="8"/>
  <c r="D519" i="8"/>
  <c r="C519" i="8"/>
  <c r="B519" i="8"/>
  <c r="R519" i="8" s="1"/>
  <c r="F518" i="8"/>
  <c r="D518" i="8"/>
  <c r="C518" i="8"/>
  <c r="B518" i="8"/>
  <c r="S518" i="8" s="1"/>
  <c r="F517" i="8"/>
  <c r="D517" i="8"/>
  <c r="C517" i="8"/>
  <c r="B517" i="8"/>
  <c r="R517" i="8" s="1"/>
  <c r="F516" i="8"/>
  <c r="D516" i="8"/>
  <c r="C516" i="8"/>
  <c r="B516" i="8"/>
  <c r="Q516" i="8" s="1"/>
  <c r="F515" i="8"/>
  <c r="D515" i="8"/>
  <c r="C515" i="8"/>
  <c r="B515" i="8"/>
  <c r="R515" i="8" s="1"/>
  <c r="F514" i="8"/>
  <c r="D514" i="8"/>
  <c r="C514" i="8"/>
  <c r="B514" i="8"/>
  <c r="S514" i="8" s="1"/>
  <c r="F513" i="8"/>
  <c r="D513" i="8"/>
  <c r="C513" i="8"/>
  <c r="B513" i="8"/>
  <c r="R513" i="8" s="1"/>
  <c r="F512" i="8"/>
  <c r="D512" i="8"/>
  <c r="C512" i="8"/>
  <c r="B512" i="8"/>
  <c r="Q512" i="8" s="1"/>
  <c r="F511" i="8"/>
  <c r="D511" i="8"/>
  <c r="C511" i="8"/>
  <c r="B511" i="8"/>
  <c r="R511" i="8" s="1"/>
  <c r="F510" i="8"/>
  <c r="D510" i="8"/>
  <c r="C510" i="8"/>
  <c r="B510" i="8"/>
  <c r="K507" i="8"/>
  <c r="L507" i="8" s="1"/>
  <c r="M507" i="8" s="1"/>
  <c r="F507" i="8"/>
  <c r="F508" i="8" s="1"/>
  <c r="D507" i="8"/>
  <c r="B507" i="8"/>
  <c r="Q507" i="8" s="1"/>
  <c r="K506" i="8"/>
  <c r="E506" i="8" s="1"/>
  <c r="F506" i="8"/>
  <c r="D506" i="8"/>
  <c r="C506" i="8"/>
  <c r="B506" i="8"/>
  <c r="P506" i="8" s="1"/>
  <c r="K505" i="8"/>
  <c r="L505" i="8" s="1"/>
  <c r="M505" i="8" s="1"/>
  <c r="F505" i="8"/>
  <c r="D505" i="8"/>
  <c r="C505" i="8"/>
  <c r="B505" i="8"/>
  <c r="P505" i="8" s="1"/>
  <c r="K504" i="8"/>
  <c r="L504" i="8" s="1"/>
  <c r="M504" i="8" s="1"/>
  <c r="F504" i="8"/>
  <c r="D504" i="8"/>
  <c r="C504" i="8"/>
  <c r="B504" i="8"/>
  <c r="Q504" i="8" s="1"/>
  <c r="K503" i="8"/>
  <c r="L503" i="8" s="1"/>
  <c r="M503" i="8" s="1"/>
  <c r="F503" i="8"/>
  <c r="D503" i="8"/>
  <c r="C503" i="8"/>
  <c r="B503" i="8"/>
  <c r="K502" i="8"/>
  <c r="E502" i="8" s="1"/>
  <c r="F502" i="8"/>
  <c r="D502" i="8"/>
  <c r="C502" i="8"/>
  <c r="B502" i="8"/>
  <c r="P502" i="8" s="1"/>
  <c r="K501" i="8"/>
  <c r="F501" i="8"/>
  <c r="D501" i="8"/>
  <c r="C501" i="8"/>
  <c r="B501" i="8"/>
  <c r="K500" i="8"/>
  <c r="F500" i="8"/>
  <c r="D500" i="8"/>
  <c r="B500" i="8"/>
  <c r="Q500" i="8" s="1"/>
  <c r="K499" i="8"/>
  <c r="E499" i="8" s="1"/>
  <c r="F499" i="8"/>
  <c r="D499" i="8"/>
  <c r="C499" i="8"/>
  <c r="B499" i="8"/>
  <c r="P499" i="8" s="1"/>
  <c r="K498" i="8"/>
  <c r="E498" i="8" s="1"/>
  <c r="F498" i="8"/>
  <c r="D498" i="8"/>
  <c r="C498" i="8"/>
  <c r="B498" i="8"/>
  <c r="K497" i="8"/>
  <c r="L497" i="8" s="1"/>
  <c r="M497" i="8" s="1"/>
  <c r="F497" i="8"/>
  <c r="D497" i="8"/>
  <c r="C497" i="8"/>
  <c r="B497" i="8"/>
  <c r="P497" i="8" s="1"/>
  <c r="K496" i="8"/>
  <c r="L496" i="8" s="1"/>
  <c r="M496" i="8" s="1"/>
  <c r="F496" i="8"/>
  <c r="D496" i="8"/>
  <c r="C496" i="8"/>
  <c r="B496" i="8"/>
  <c r="K495" i="8"/>
  <c r="L495" i="8" s="1"/>
  <c r="M495" i="8" s="1"/>
  <c r="F495" i="8"/>
  <c r="D495" i="8"/>
  <c r="C495" i="8"/>
  <c r="B495" i="8"/>
  <c r="S495" i="8" s="1"/>
  <c r="K494" i="8"/>
  <c r="F494" i="8"/>
  <c r="D494" i="8"/>
  <c r="C494" i="8"/>
  <c r="B494" i="8"/>
  <c r="P494" i="8" s="1"/>
  <c r="K491" i="8"/>
  <c r="L491" i="8" s="1"/>
  <c r="M491" i="8" s="1"/>
  <c r="F491" i="8"/>
  <c r="F492" i="8" s="1"/>
  <c r="D491" i="8"/>
  <c r="C491" i="8"/>
  <c r="B491" i="8"/>
  <c r="R491" i="8" s="1"/>
  <c r="K490" i="8"/>
  <c r="L490" i="8" s="1"/>
  <c r="M490" i="8" s="1"/>
  <c r="F490" i="8"/>
  <c r="D490" i="8"/>
  <c r="C490" i="8"/>
  <c r="B490" i="8"/>
  <c r="N490" i="8" s="1"/>
  <c r="K489" i="8"/>
  <c r="F489" i="8"/>
  <c r="D489" i="8"/>
  <c r="C489" i="8"/>
  <c r="B489" i="8"/>
  <c r="Q489" i="8" s="1"/>
  <c r="K488" i="8"/>
  <c r="E488" i="8" s="1"/>
  <c r="F488" i="8"/>
  <c r="D488" i="8"/>
  <c r="C488" i="8"/>
  <c r="B488" i="8"/>
  <c r="K487" i="8"/>
  <c r="L487" i="8" s="1"/>
  <c r="M487" i="8" s="1"/>
  <c r="F487" i="8"/>
  <c r="D487" i="8"/>
  <c r="C487" i="8"/>
  <c r="B487" i="8"/>
  <c r="P487" i="8" s="1"/>
  <c r="K486" i="8"/>
  <c r="L486" i="8" s="1"/>
  <c r="M486" i="8" s="1"/>
  <c r="F486" i="8"/>
  <c r="D486" i="8"/>
  <c r="C486" i="8"/>
  <c r="B486" i="8"/>
  <c r="K485" i="8"/>
  <c r="E485" i="8" s="1"/>
  <c r="F485" i="8"/>
  <c r="D485" i="8"/>
  <c r="C485" i="8"/>
  <c r="B485" i="8"/>
  <c r="K484" i="8"/>
  <c r="L484" i="8" s="1"/>
  <c r="M484" i="8" s="1"/>
  <c r="F484" i="8"/>
  <c r="D484" i="8"/>
  <c r="C484" i="8"/>
  <c r="B484" i="8"/>
  <c r="P484" i="8" s="1"/>
  <c r="K483" i="8"/>
  <c r="F483" i="8"/>
  <c r="D483" i="8"/>
  <c r="C483" i="8"/>
  <c r="B483" i="8"/>
  <c r="P483" i="8" s="1"/>
  <c r="K482" i="8"/>
  <c r="F482" i="8"/>
  <c r="D482" i="8"/>
  <c r="C482" i="8"/>
  <c r="B482" i="8"/>
  <c r="K481" i="8"/>
  <c r="F481" i="8"/>
  <c r="D481" i="8"/>
  <c r="C481" i="8"/>
  <c r="B481" i="8"/>
  <c r="S481" i="8" s="1"/>
  <c r="K480" i="8"/>
  <c r="E480" i="8" s="1"/>
  <c r="F480" i="8"/>
  <c r="D480" i="8"/>
  <c r="C480" i="8"/>
  <c r="B480" i="8"/>
  <c r="K479" i="8"/>
  <c r="L479" i="8" s="1"/>
  <c r="M479" i="8" s="1"/>
  <c r="F479" i="8"/>
  <c r="D479" i="8"/>
  <c r="C479" i="8"/>
  <c r="B479" i="8"/>
  <c r="P479" i="8" s="1"/>
  <c r="K478" i="8"/>
  <c r="E478" i="8" s="1"/>
  <c r="F478" i="8"/>
  <c r="D478" i="8"/>
  <c r="C478" i="8"/>
  <c r="B478" i="8"/>
  <c r="Q478" i="8" s="1"/>
  <c r="K475" i="8"/>
  <c r="E475" i="8" s="1"/>
  <c r="F475" i="8"/>
  <c r="F476" i="8" s="1"/>
  <c r="D475" i="8"/>
  <c r="C475" i="8"/>
  <c r="B475" i="8"/>
  <c r="K474" i="8"/>
  <c r="L474" i="8" s="1"/>
  <c r="M474" i="8" s="1"/>
  <c r="F474" i="8"/>
  <c r="D474" i="8"/>
  <c r="C474" i="8"/>
  <c r="B474" i="8"/>
  <c r="P474" i="8" s="1"/>
  <c r="K473" i="8"/>
  <c r="E473" i="8" s="1"/>
  <c r="F473" i="8"/>
  <c r="D473" i="8"/>
  <c r="C473" i="8"/>
  <c r="B473" i="8"/>
  <c r="O472" i="8"/>
  <c r="K472" i="8"/>
  <c r="F472" i="8"/>
  <c r="D472" i="8"/>
  <c r="C472" i="8"/>
  <c r="B472" i="8"/>
  <c r="Q472" i="8" s="1"/>
  <c r="K471" i="8"/>
  <c r="L471" i="8" s="1"/>
  <c r="M471" i="8" s="1"/>
  <c r="F471" i="8"/>
  <c r="D471" i="8"/>
  <c r="C471" i="8"/>
  <c r="B471" i="8"/>
  <c r="K470" i="8"/>
  <c r="L470" i="8" s="1"/>
  <c r="M470" i="8" s="1"/>
  <c r="F470" i="8"/>
  <c r="D470" i="8"/>
  <c r="C470" i="8"/>
  <c r="B470" i="8"/>
  <c r="K469" i="8"/>
  <c r="L469" i="8" s="1"/>
  <c r="M469" i="8" s="1"/>
  <c r="F469" i="8"/>
  <c r="D469" i="8"/>
  <c r="C469" i="8"/>
  <c r="B469" i="8"/>
  <c r="K466" i="8"/>
  <c r="F466" i="8"/>
  <c r="D466" i="8"/>
  <c r="C466" i="8"/>
  <c r="B466" i="8"/>
  <c r="P466" i="8" s="1"/>
  <c r="K465" i="8"/>
  <c r="L465" i="8" s="1"/>
  <c r="M465" i="8" s="1"/>
  <c r="F465" i="8"/>
  <c r="D465" i="8"/>
  <c r="C465" i="8"/>
  <c r="B465" i="8"/>
  <c r="K464" i="8"/>
  <c r="F464" i="8"/>
  <c r="D464" i="8"/>
  <c r="C464" i="8"/>
  <c r="B464" i="8"/>
  <c r="K463" i="8"/>
  <c r="E463" i="8" s="1"/>
  <c r="F463" i="8"/>
  <c r="D463" i="8"/>
  <c r="C463" i="8"/>
  <c r="B463" i="8"/>
  <c r="K462" i="8"/>
  <c r="F462" i="8"/>
  <c r="D462" i="8"/>
  <c r="C462" i="8"/>
  <c r="B462" i="8"/>
  <c r="P462" i="8" s="1"/>
  <c r="K461" i="8"/>
  <c r="L461" i="8" s="1"/>
  <c r="M461" i="8" s="1"/>
  <c r="F461" i="8"/>
  <c r="D461" i="8"/>
  <c r="C461" i="8"/>
  <c r="B461" i="8"/>
  <c r="K460" i="8"/>
  <c r="L460" i="8" s="1"/>
  <c r="M460" i="8" s="1"/>
  <c r="F460" i="8"/>
  <c r="D460" i="8"/>
  <c r="C460" i="8"/>
  <c r="B460" i="8"/>
  <c r="P460" i="8" s="1"/>
  <c r="K459" i="8"/>
  <c r="L459" i="8" s="1"/>
  <c r="M459" i="8" s="1"/>
  <c r="F459" i="8"/>
  <c r="F467" i="8" s="1"/>
  <c r="D459" i="8"/>
  <c r="C459" i="8"/>
  <c r="B459" i="8"/>
  <c r="S459" i="8" s="1"/>
  <c r="K458" i="8"/>
  <c r="E458" i="8" s="1"/>
  <c r="F458" i="8"/>
  <c r="D458" i="8"/>
  <c r="C458" i="8"/>
  <c r="B458" i="8"/>
  <c r="K457" i="8"/>
  <c r="L457" i="8" s="1"/>
  <c r="M457" i="8" s="1"/>
  <c r="F457" i="8"/>
  <c r="D457" i="8"/>
  <c r="C457" i="8"/>
  <c r="B457" i="8"/>
  <c r="P457" i="8" s="1"/>
  <c r="K456" i="8"/>
  <c r="L456" i="8" s="1"/>
  <c r="M456" i="8" s="1"/>
  <c r="F456" i="8"/>
  <c r="D456" i="8"/>
  <c r="C456" i="8"/>
  <c r="B456" i="8"/>
  <c r="K455" i="8"/>
  <c r="F455" i="8"/>
  <c r="D455" i="8"/>
  <c r="C455" i="8"/>
  <c r="B455" i="8"/>
  <c r="K454" i="8"/>
  <c r="F454" i="8"/>
  <c r="D454" i="8"/>
  <c r="C454" i="8"/>
  <c r="B454" i="8"/>
  <c r="F453" i="8"/>
  <c r="D453" i="8"/>
  <c r="C453" i="8"/>
  <c r="B453" i="8"/>
  <c r="K451" i="8"/>
  <c r="E451" i="8" s="1"/>
  <c r="F451" i="8"/>
  <c r="F452" i="8" s="1"/>
  <c r="D451" i="8"/>
  <c r="C451" i="8"/>
  <c r="B451" i="8"/>
  <c r="P451" i="8" s="1"/>
  <c r="K450" i="8"/>
  <c r="E450" i="8" s="1"/>
  <c r="F450" i="8"/>
  <c r="D450" i="8"/>
  <c r="C450" i="8"/>
  <c r="B450" i="8"/>
  <c r="K449" i="8"/>
  <c r="E449" i="8" s="1"/>
  <c r="F449" i="8"/>
  <c r="D449" i="8"/>
  <c r="C449" i="8"/>
  <c r="B449" i="8"/>
  <c r="P449" i="8" s="1"/>
  <c r="K448" i="8"/>
  <c r="E448" i="8" s="1"/>
  <c r="F448" i="8"/>
  <c r="D448" i="8"/>
  <c r="C448" i="8"/>
  <c r="B448" i="8"/>
  <c r="N448" i="8" s="1"/>
  <c r="K447" i="8"/>
  <c r="E447" i="8" s="1"/>
  <c r="F447" i="8"/>
  <c r="D447" i="8"/>
  <c r="C447" i="8"/>
  <c r="B447" i="8"/>
  <c r="P447" i="8" s="1"/>
  <c r="K446" i="8"/>
  <c r="L446" i="8" s="1"/>
  <c r="F446" i="8"/>
  <c r="D446" i="8"/>
  <c r="C446" i="8"/>
  <c r="B446" i="8"/>
  <c r="K445" i="8"/>
  <c r="F445" i="8"/>
  <c r="D445" i="8"/>
  <c r="C445" i="8"/>
  <c r="B445" i="8"/>
  <c r="P445" i="8" s="1"/>
  <c r="K443" i="8"/>
  <c r="F443" i="8"/>
  <c r="F444" i="8" s="1"/>
  <c r="D443" i="8"/>
  <c r="C443" i="8"/>
  <c r="B443" i="8"/>
  <c r="P443" i="8" s="1"/>
  <c r="P442" i="8"/>
  <c r="K442" i="8"/>
  <c r="F442" i="8"/>
  <c r="D442" i="8"/>
  <c r="C442" i="8"/>
  <c r="B442" i="8"/>
  <c r="R442" i="8" s="1"/>
  <c r="K441" i="8"/>
  <c r="L441" i="8" s="1"/>
  <c r="F441" i="8"/>
  <c r="D441" i="8"/>
  <c r="C441" i="8"/>
  <c r="B441" i="8"/>
  <c r="Q441" i="8" s="1"/>
  <c r="K440" i="8"/>
  <c r="F440" i="8"/>
  <c r="D440" i="8"/>
  <c r="C440" i="8"/>
  <c r="B440" i="8"/>
  <c r="N440" i="8" s="1"/>
  <c r="K439" i="8"/>
  <c r="F439" i="8"/>
  <c r="D439" i="8"/>
  <c r="C439" i="8"/>
  <c r="B439" i="8"/>
  <c r="N439" i="8" s="1"/>
  <c r="K438" i="8"/>
  <c r="F438" i="8"/>
  <c r="D438" i="8"/>
  <c r="C438" i="8"/>
  <c r="B438" i="8"/>
  <c r="K437" i="8"/>
  <c r="L437" i="8" s="1"/>
  <c r="F437" i="8"/>
  <c r="D437" i="8"/>
  <c r="C437" i="8"/>
  <c r="B437" i="8"/>
  <c r="Q437" i="8" s="1"/>
  <c r="K434" i="8"/>
  <c r="L434" i="8" s="1"/>
  <c r="M434" i="8" s="1"/>
  <c r="F434" i="8"/>
  <c r="F435" i="8" s="1"/>
  <c r="D434" i="8"/>
  <c r="C434" i="8"/>
  <c r="B434" i="8"/>
  <c r="P434" i="8" s="1"/>
  <c r="K433" i="8"/>
  <c r="L433" i="8" s="1"/>
  <c r="M433" i="8" s="1"/>
  <c r="F433" i="8"/>
  <c r="D433" i="8"/>
  <c r="C433" i="8"/>
  <c r="B433" i="8"/>
  <c r="N433" i="8" s="1"/>
  <c r="K432" i="8"/>
  <c r="E432" i="8" s="1"/>
  <c r="F432" i="8"/>
  <c r="D432" i="8"/>
  <c r="C432" i="8"/>
  <c r="B432" i="8"/>
  <c r="O432" i="8" s="1"/>
  <c r="K431" i="8"/>
  <c r="L431" i="8" s="1"/>
  <c r="M431" i="8" s="1"/>
  <c r="F431" i="8"/>
  <c r="D431" i="8"/>
  <c r="C431" i="8"/>
  <c r="B431" i="8"/>
  <c r="K430" i="8"/>
  <c r="L430" i="8" s="1"/>
  <c r="M430" i="8" s="1"/>
  <c r="F430" i="8"/>
  <c r="D430" i="8"/>
  <c r="C430" i="8"/>
  <c r="B430" i="8"/>
  <c r="S430" i="8" s="1"/>
  <c r="K429" i="8"/>
  <c r="F429" i="8"/>
  <c r="D429" i="8"/>
  <c r="C429" i="8"/>
  <c r="B429" i="8"/>
  <c r="Q429" i="8" s="1"/>
  <c r="K428" i="8"/>
  <c r="E428" i="8" s="1"/>
  <c r="F428" i="8"/>
  <c r="D428" i="8"/>
  <c r="C428" i="8"/>
  <c r="B428" i="8"/>
  <c r="K427" i="8"/>
  <c r="E427" i="8" s="1"/>
  <c r="F427" i="8"/>
  <c r="D427" i="8"/>
  <c r="C427" i="8"/>
  <c r="B427" i="8"/>
  <c r="R427" i="8" s="1"/>
  <c r="K426" i="8"/>
  <c r="L426" i="8" s="1"/>
  <c r="M426" i="8" s="1"/>
  <c r="F426" i="8"/>
  <c r="D426" i="8"/>
  <c r="C426" i="8"/>
  <c r="B426" i="8"/>
  <c r="K425" i="8"/>
  <c r="F425" i="8"/>
  <c r="D425" i="8"/>
  <c r="C425" i="8"/>
  <c r="B425" i="8"/>
  <c r="K424" i="8"/>
  <c r="E424" i="8" s="1"/>
  <c r="F424" i="8"/>
  <c r="D424" i="8"/>
  <c r="C424" i="8"/>
  <c r="B424" i="8"/>
  <c r="S424" i="8" s="1"/>
  <c r="K423" i="8"/>
  <c r="E423" i="8" s="1"/>
  <c r="F423" i="8"/>
  <c r="D423" i="8"/>
  <c r="C423" i="8"/>
  <c r="B423" i="8"/>
  <c r="P423" i="8" s="1"/>
  <c r="K422" i="8"/>
  <c r="L422" i="8" s="1"/>
  <c r="M422" i="8" s="1"/>
  <c r="F422" i="8"/>
  <c r="D422" i="8"/>
  <c r="C422" i="8"/>
  <c r="B422" i="8"/>
  <c r="K421" i="8"/>
  <c r="L421" i="8" s="1"/>
  <c r="M421" i="8" s="1"/>
  <c r="F421" i="8"/>
  <c r="D421" i="8"/>
  <c r="C421" i="8"/>
  <c r="B421" i="8"/>
  <c r="N421" i="8" s="1"/>
  <c r="K419" i="8"/>
  <c r="L419" i="8" s="1"/>
  <c r="F419" i="8"/>
  <c r="F420" i="8" s="1"/>
  <c r="D419" i="8"/>
  <c r="C419" i="8"/>
  <c r="B419" i="8"/>
  <c r="R419" i="8" s="1"/>
  <c r="K418" i="8"/>
  <c r="L418" i="8" s="1"/>
  <c r="F418" i="8"/>
  <c r="D418" i="8"/>
  <c r="C418" i="8"/>
  <c r="B418" i="8"/>
  <c r="Q418" i="8" s="1"/>
  <c r="K417" i="8"/>
  <c r="F417" i="8"/>
  <c r="D417" i="8"/>
  <c r="C417" i="8"/>
  <c r="B417" i="8"/>
  <c r="S417" i="8" s="1"/>
  <c r="K416" i="8"/>
  <c r="L416" i="8" s="1"/>
  <c r="F416" i="8"/>
  <c r="D416" i="8"/>
  <c r="C416" i="8"/>
  <c r="B416" i="8"/>
  <c r="O416" i="8" s="1"/>
  <c r="K415" i="8"/>
  <c r="L415" i="8" s="1"/>
  <c r="F415" i="8"/>
  <c r="D415" i="8"/>
  <c r="C415" i="8"/>
  <c r="B415" i="8"/>
  <c r="Q415" i="8" s="1"/>
  <c r="K414" i="8"/>
  <c r="L414" i="8" s="1"/>
  <c r="F414" i="8"/>
  <c r="D414" i="8"/>
  <c r="C414" i="8"/>
  <c r="B414" i="8"/>
  <c r="R414" i="8" s="1"/>
  <c r="K413" i="8"/>
  <c r="L413" i="8" s="1"/>
  <c r="F413" i="8"/>
  <c r="D413" i="8"/>
  <c r="C413" i="8"/>
  <c r="B413" i="8"/>
  <c r="Q413" i="8" s="1"/>
  <c r="K410" i="8"/>
  <c r="E410" i="8" s="1"/>
  <c r="F410" i="8"/>
  <c r="F411" i="8" s="1"/>
  <c r="D410" i="8"/>
  <c r="C410" i="8"/>
  <c r="B410" i="8"/>
  <c r="K409" i="8"/>
  <c r="E409" i="8" s="1"/>
  <c r="F409" i="8"/>
  <c r="D409" i="8"/>
  <c r="C409" i="8"/>
  <c r="B409" i="8"/>
  <c r="P409" i="8" s="1"/>
  <c r="K408" i="8"/>
  <c r="F408" i="8"/>
  <c r="D408" i="8"/>
  <c r="C408" i="8"/>
  <c r="B408" i="8"/>
  <c r="P408" i="8" s="1"/>
  <c r="K407" i="8"/>
  <c r="F407" i="8"/>
  <c r="D407" i="8"/>
  <c r="C407" i="8"/>
  <c r="B407" i="8"/>
  <c r="Q407" i="8" s="1"/>
  <c r="K406" i="8"/>
  <c r="E406" i="8" s="1"/>
  <c r="F406" i="8"/>
  <c r="D406" i="8"/>
  <c r="C406" i="8"/>
  <c r="B406" i="8"/>
  <c r="K405" i="8"/>
  <c r="E405" i="8" s="1"/>
  <c r="F405" i="8"/>
  <c r="D405" i="8"/>
  <c r="C405" i="8"/>
  <c r="B405" i="8"/>
  <c r="R405" i="8" s="1"/>
  <c r="K404" i="8"/>
  <c r="L404" i="8" s="1"/>
  <c r="M404" i="8" s="1"/>
  <c r="F404" i="8"/>
  <c r="D404" i="8"/>
  <c r="C404" i="8"/>
  <c r="B404" i="8"/>
  <c r="P404" i="8" s="1"/>
  <c r="K403" i="8"/>
  <c r="E403" i="8" s="1"/>
  <c r="F403" i="8"/>
  <c r="D403" i="8"/>
  <c r="C403" i="8"/>
  <c r="B403" i="8"/>
  <c r="P403" i="8" s="1"/>
  <c r="K402" i="8"/>
  <c r="E402" i="8" s="1"/>
  <c r="F402" i="8"/>
  <c r="D402" i="8"/>
  <c r="C402" i="8"/>
  <c r="B402" i="8"/>
  <c r="K401" i="8"/>
  <c r="L401" i="8" s="1"/>
  <c r="M401" i="8" s="1"/>
  <c r="F401" i="8"/>
  <c r="D401" i="8"/>
  <c r="C401" i="8"/>
  <c r="B401" i="8"/>
  <c r="P401" i="8" s="1"/>
  <c r="K400" i="8"/>
  <c r="L400" i="8" s="1"/>
  <c r="M400" i="8" s="1"/>
  <c r="F400" i="8"/>
  <c r="D400" i="8"/>
  <c r="C400" i="8"/>
  <c r="B400" i="8"/>
  <c r="K399" i="8"/>
  <c r="E399" i="8" s="1"/>
  <c r="F399" i="8"/>
  <c r="D399" i="8"/>
  <c r="C399" i="8"/>
  <c r="B399" i="8"/>
  <c r="P399" i="8" s="1"/>
  <c r="K398" i="8"/>
  <c r="L398" i="8" s="1"/>
  <c r="M398" i="8" s="1"/>
  <c r="F398" i="8"/>
  <c r="D398" i="8"/>
  <c r="C398" i="8"/>
  <c r="B398" i="8"/>
  <c r="K397" i="8"/>
  <c r="L397" i="8" s="1"/>
  <c r="M397" i="8" s="1"/>
  <c r="F397" i="8"/>
  <c r="D397" i="8"/>
  <c r="C397" i="8"/>
  <c r="B397" i="8"/>
  <c r="P397" i="8" s="1"/>
  <c r="K394" i="8"/>
  <c r="L394" i="8" s="1"/>
  <c r="M394" i="8" s="1"/>
  <c r="F394" i="8"/>
  <c r="F395" i="8" s="1"/>
  <c r="D394" i="8"/>
  <c r="C394" i="8"/>
  <c r="B394" i="8"/>
  <c r="O394" i="8" s="1"/>
  <c r="K393" i="8"/>
  <c r="L393" i="8" s="1"/>
  <c r="M393" i="8" s="1"/>
  <c r="F393" i="8"/>
  <c r="D393" i="8"/>
  <c r="C393" i="8"/>
  <c r="B393" i="8"/>
  <c r="Q393" i="8" s="1"/>
  <c r="K392" i="8"/>
  <c r="E392" i="8" s="1"/>
  <c r="F392" i="8"/>
  <c r="D392" i="8"/>
  <c r="C392" i="8"/>
  <c r="B392" i="8"/>
  <c r="P392" i="8" s="1"/>
  <c r="K391" i="8"/>
  <c r="L391" i="8" s="1"/>
  <c r="M391" i="8" s="1"/>
  <c r="F391" i="8"/>
  <c r="D391" i="8"/>
  <c r="C391" i="8"/>
  <c r="B391" i="8"/>
  <c r="P391" i="8" s="1"/>
  <c r="K390" i="8"/>
  <c r="E390" i="8" s="1"/>
  <c r="F390" i="8"/>
  <c r="D390" i="8"/>
  <c r="C390" i="8"/>
  <c r="B390" i="8"/>
  <c r="O390" i="8" s="1"/>
  <c r="K389" i="8"/>
  <c r="L389" i="8" s="1"/>
  <c r="M389" i="8" s="1"/>
  <c r="F389" i="8"/>
  <c r="D389" i="8"/>
  <c r="C389" i="8"/>
  <c r="B389" i="8"/>
  <c r="Q389" i="8" s="1"/>
  <c r="K388" i="8"/>
  <c r="L388" i="8" s="1"/>
  <c r="M388" i="8" s="1"/>
  <c r="F388" i="8"/>
  <c r="D388" i="8"/>
  <c r="C388" i="8"/>
  <c r="B388" i="8"/>
  <c r="K387" i="8"/>
  <c r="L387" i="8" s="1"/>
  <c r="M387" i="8" s="1"/>
  <c r="F387" i="8"/>
  <c r="D387" i="8"/>
  <c r="C387" i="8"/>
  <c r="B387" i="8"/>
  <c r="P387" i="8" s="1"/>
  <c r="K386" i="8"/>
  <c r="L386" i="8" s="1"/>
  <c r="M386" i="8" s="1"/>
  <c r="F386" i="8"/>
  <c r="D386" i="8"/>
  <c r="C386" i="8"/>
  <c r="B386" i="8"/>
  <c r="K385" i="8"/>
  <c r="L385" i="8" s="1"/>
  <c r="M385" i="8" s="1"/>
  <c r="F385" i="8"/>
  <c r="D385" i="8"/>
  <c r="C385" i="8"/>
  <c r="B385" i="8"/>
  <c r="Q385" i="8" s="1"/>
  <c r="K384" i="8"/>
  <c r="E384" i="8" s="1"/>
  <c r="F384" i="8"/>
  <c r="D384" i="8"/>
  <c r="C384" i="8"/>
  <c r="B384" i="8"/>
  <c r="Q384" i="8" s="1"/>
  <c r="K383" i="8"/>
  <c r="L383" i="8" s="1"/>
  <c r="M383" i="8" s="1"/>
  <c r="F383" i="8"/>
  <c r="D383" i="8"/>
  <c r="C383" i="8"/>
  <c r="B383" i="8"/>
  <c r="P383" i="8" s="1"/>
  <c r="K382" i="8"/>
  <c r="E382" i="8" s="1"/>
  <c r="F382" i="8"/>
  <c r="D382" i="8"/>
  <c r="C382" i="8"/>
  <c r="B382" i="8"/>
  <c r="N382" i="8" s="1"/>
  <c r="K381" i="8"/>
  <c r="F381" i="8"/>
  <c r="D381" i="8"/>
  <c r="C381" i="8"/>
  <c r="B381" i="8"/>
  <c r="P381" i="8" s="1"/>
  <c r="K379" i="8"/>
  <c r="E379" i="8" s="1"/>
  <c r="F379" i="8"/>
  <c r="F380" i="8" s="1"/>
  <c r="D379" i="8"/>
  <c r="C379" i="8"/>
  <c r="B379" i="8"/>
  <c r="K378" i="8"/>
  <c r="L378" i="8" s="1"/>
  <c r="F378" i="8"/>
  <c r="D378" i="8"/>
  <c r="C378" i="8"/>
  <c r="B378" i="8"/>
  <c r="K377" i="8"/>
  <c r="F377" i="8"/>
  <c r="D377" i="8"/>
  <c r="C377" i="8"/>
  <c r="B377" i="8"/>
  <c r="K376" i="8"/>
  <c r="E376" i="8" s="1"/>
  <c r="F376" i="8"/>
  <c r="D376" i="8"/>
  <c r="C376" i="8"/>
  <c r="B376" i="8"/>
  <c r="S376" i="8" s="1"/>
  <c r="K375" i="8"/>
  <c r="E375" i="8" s="1"/>
  <c r="F375" i="8"/>
  <c r="D375" i="8"/>
  <c r="C375" i="8"/>
  <c r="B375" i="8"/>
  <c r="O375" i="8" s="1"/>
  <c r="K374" i="8"/>
  <c r="L374" i="8" s="1"/>
  <c r="F374" i="8"/>
  <c r="D374" i="8"/>
  <c r="C374" i="8"/>
  <c r="B374" i="8"/>
  <c r="K373" i="8"/>
  <c r="E373" i="8" s="1"/>
  <c r="F373" i="8"/>
  <c r="D373" i="8"/>
  <c r="C373" i="8"/>
  <c r="B373" i="8"/>
  <c r="K370" i="8"/>
  <c r="E370" i="8" s="1"/>
  <c r="F370" i="8"/>
  <c r="F371" i="8" s="1"/>
  <c r="D370" i="8"/>
  <c r="C370" i="8"/>
  <c r="B370" i="8"/>
  <c r="P370" i="8" s="1"/>
  <c r="K369" i="8"/>
  <c r="L369" i="8" s="1"/>
  <c r="M369" i="8" s="1"/>
  <c r="F369" i="8"/>
  <c r="D369" i="8"/>
  <c r="C369" i="8"/>
  <c r="B369" i="8"/>
  <c r="P369" i="8" s="1"/>
  <c r="K368" i="8"/>
  <c r="E368" i="8" s="1"/>
  <c r="F368" i="8"/>
  <c r="D368" i="8"/>
  <c r="C368" i="8"/>
  <c r="B368" i="8"/>
  <c r="N368" i="8" s="1"/>
  <c r="K367" i="8"/>
  <c r="F367" i="8"/>
  <c r="D367" i="8"/>
  <c r="C367" i="8"/>
  <c r="B367" i="8"/>
  <c r="Q367" i="8" s="1"/>
  <c r="K366" i="8"/>
  <c r="E366" i="8" s="1"/>
  <c r="F366" i="8"/>
  <c r="D366" i="8"/>
  <c r="C366" i="8"/>
  <c r="B366" i="8"/>
  <c r="R366" i="8" s="1"/>
  <c r="K365" i="8"/>
  <c r="L365" i="8" s="1"/>
  <c r="M365" i="8" s="1"/>
  <c r="F365" i="8"/>
  <c r="D365" i="8"/>
  <c r="C365" i="8"/>
  <c r="B365" i="8"/>
  <c r="P365" i="8" s="1"/>
  <c r="K364" i="8"/>
  <c r="E364" i="8" s="1"/>
  <c r="F364" i="8"/>
  <c r="D364" i="8"/>
  <c r="C364" i="8"/>
  <c r="B364" i="8"/>
  <c r="S364" i="8" s="1"/>
  <c r="K363" i="8"/>
  <c r="L363" i="8" s="1"/>
  <c r="M363" i="8" s="1"/>
  <c r="F363" i="8"/>
  <c r="D363" i="8"/>
  <c r="C363" i="8"/>
  <c r="B363" i="8"/>
  <c r="Q363" i="8" s="1"/>
  <c r="K362" i="8"/>
  <c r="E362" i="8" s="1"/>
  <c r="F362" i="8"/>
  <c r="D362" i="8"/>
  <c r="C362" i="8"/>
  <c r="B362" i="8"/>
  <c r="K361" i="8"/>
  <c r="L361" i="8" s="1"/>
  <c r="M361" i="8" s="1"/>
  <c r="F361" i="8"/>
  <c r="D361" i="8"/>
  <c r="C361" i="8"/>
  <c r="B361" i="8"/>
  <c r="P361" i="8" s="1"/>
  <c r="K360" i="8"/>
  <c r="F360" i="8"/>
  <c r="D360" i="8"/>
  <c r="C360" i="8"/>
  <c r="B360" i="8"/>
  <c r="Q360" i="8" s="1"/>
  <c r="K359" i="8"/>
  <c r="E359" i="8" s="1"/>
  <c r="F359" i="8"/>
  <c r="D359" i="8"/>
  <c r="C359" i="8"/>
  <c r="B359" i="8"/>
  <c r="K358" i="8"/>
  <c r="E358" i="8" s="1"/>
  <c r="F358" i="8"/>
  <c r="D358" i="8"/>
  <c r="C358" i="8"/>
  <c r="B358" i="8"/>
  <c r="N358" i="8" s="1"/>
  <c r="K357" i="8"/>
  <c r="L357" i="8" s="1"/>
  <c r="M357" i="8" s="1"/>
  <c r="F357" i="8"/>
  <c r="D357" i="8"/>
  <c r="C357" i="8"/>
  <c r="B357" i="8"/>
  <c r="P357" i="8" s="1"/>
  <c r="K356" i="8"/>
  <c r="L356" i="8" s="1"/>
  <c r="M356" i="8" s="1"/>
  <c r="F356" i="8"/>
  <c r="D356" i="8"/>
  <c r="C356" i="8"/>
  <c r="B356" i="8"/>
  <c r="Q356" i="8" s="1"/>
  <c r="K355" i="8"/>
  <c r="L355" i="8" s="1"/>
  <c r="M355" i="8" s="1"/>
  <c r="F355" i="8"/>
  <c r="D355" i="8"/>
  <c r="C355" i="8"/>
  <c r="B355" i="8"/>
  <c r="K354" i="8"/>
  <c r="L354" i="8" s="1"/>
  <c r="M354" i="8" s="1"/>
  <c r="F354" i="8"/>
  <c r="D354" i="8"/>
  <c r="C354" i="8"/>
  <c r="B354" i="8"/>
  <c r="P354" i="8" s="1"/>
  <c r="K353" i="8"/>
  <c r="L353" i="8" s="1"/>
  <c r="M353" i="8" s="1"/>
  <c r="F353" i="8"/>
  <c r="D353" i="8"/>
  <c r="C353" i="8"/>
  <c r="B353" i="8"/>
  <c r="K352" i="8"/>
  <c r="E352" i="8" s="1"/>
  <c r="F352" i="8"/>
  <c r="D352" i="8"/>
  <c r="C352" i="8"/>
  <c r="B352" i="8"/>
  <c r="N352" i="8" s="1"/>
  <c r="K351" i="8"/>
  <c r="F351" i="8"/>
  <c r="D351" i="8"/>
  <c r="C351" i="8"/>
  <c r="B351" i="8"/>
  <c r="K350" i="8"/>
  <c r="L350" i="8" s="1"/>
  <c r="M350" i="8" s="1"/>
  <c r="F350" i="8"/>
  <c r="D350" i="8"/>
  <c r="C350" i="8"/>
  <c r="B350" i="8"/>
  <c r="R350" i="8" s="1"/>
  <c r="K347" i="8"/>
  <c r="E347" i="8" s="1"/>
  <c r="F347" i="8"/>
  <c r="F348" i="8" s="1"/>
  <c r="D347" i="8"/>
  <c r="C347" i="8"/>
  <c r="B347" i="8"/>
  <c r="N347" i="8" s="1"/>
  <c r="P346" i="8"/>
  <c r="K346" i="8"/>
  <c r="F346" i="8"/>
  <c r="D346" i="8"/>
  <c r="C346" i="8"/>
  <c r="B346" i="8"/>
  <c r="Q346" i="8" s="1"/>
  <c r="K345" i="8"/>
  <c r="E345" i="8" s="1"/>
  <c r="F345" i="8"/>
  <c r="D345" i="8"/>
  <c r="C345" i="8"/>
  <c r="B345" i="8"/>
  <c r="Q345" i="8" s="1"/>
  <c r="K344" i="8"/>
  <c r="L344" i="8" s="1"/>
  <c r="M344" i="8" s="1"/>
  <c r="F344" i="8"/>
  <c r="D344" i="8"/>
  <c r="C344" i="8"/>
  <c r="B344" i="8"/>
  <c r="P344" i="8" s="1"/>
  <c r="K343" i="8"/>
  <c r="L343" i="8" s="1"/>
  <c r="M343" i="8" s="1"/>
  <c r="F343" i="8"/>
  <c r="D343" i="8"/>
  <c r="C343" i="8"/>
  <c r="B343" i="8"/>
  <c r="O343" i="8" s="1"/>
  <c r="K342" i="8"/>
  <c r="L342" i="8" s="1"/>
  <c r="M342" i="8" s="1"/>
  <c r="F342" i="8"/>
  <c r="D342" i="8"/>
  <c r="C342" i="8"/>
  <c r="B342" i="8"/>
  <c r="K341" i="8"/>
  <c r="L341" i="8" s="1"/>
  <c r="M341" i="8" s="1"/>
  <c r="F341" i="8"/>
  <c r="D341" i="8"/>
  <c r="C341" i="8"/>
  <c r="B341" i="8"/>
  <c r="P341" i="8" s="1"/>
  <c r="K340" i="8"/>
  <c r="F340" i="8"/>
  <c r="D340" i="8"/>
  <c r="C340" i="8"/>
  <c r="B340" i="8"/>
  <c r="Q340" i="8" s="1"/>
  <c r="K339" i="8"/>
  <c r="F339" i="8"/>
  <c r="D339" i="8"/>
  <c r="C339" i="8"/>
  <c r="B339" i="8"/>
  <c r="O339" i="8" s="1"/>
  <c r="K338" i="8"/>
  <c r="F338" i="8"/>
  <c r="D338" i="8"/>
  <c r="C338" i="8"/>
  <c r="B338" i="8"/>
  <c r="Q338" i="8" s="1"/>
  <c r="K337" i="8"/>
  <c r="F337" i="8"/>
  <c r="D337" i="8"/>
  <c r="C337" i="8"/>
  <c r="B337" i="8"/>
  <c r="K336" i="8"/>
  <c r="F336" i="8"/>
  <c r="D336" i="8"/>
  <c r="C336" i="8"/>
  <c r="B336" i="8"/>
  <c r="Q336" i="8" s="1"/>
  <c r="K335" i="8"/>
  <c r="L335" i="8" s="1"/>
  <c r="M335" i="8" s="1"/>
  <c r="F335" i="8"/>
  <c r="D335" i="8"/>
  <c r="C335" i="8"/>
  <c r="B335" i="8"/>
  <c r="O335" i="8" s="1"/>
  <c r="K334" i="8"/>
  <c r="L334" i="8" s="1"/>
  <c r="M334" i="8" s="1"/>
  <c r="F334" i="8"/>
  <c r="D334" i="8"/>
  <c r="C334" i="8"/>
  <c r="B334" i="8"/>
  <c r="Q334" i="8" s="1"/>
  <c r="K331" i="8"/>
  <c r="F331" i="8"/>
  <c r="F332" i="8" s="1"/>
  <c r="D331" i="8"/>
  <c r="C331" i="8"/>
  <c r="B331" i="8"/>
  <c r="K330" i="8"/>
  <c r="E330" i="8" s="1"/>
  <c r="F330" i="8"/>
  <c r="D330" i="8"/>
  <c r="C330" i="8"/>
  <c r="B330" i="8"/>
  <c r="O330" i="8" s="1"/>
  <c r="K329" i="8"/>
  <c r="F329" i="8"/>
  <c r="D329" i="8"/>
  <c r="C329" i="8"/>
  <c r="B329" i="8"/>
  <c r="K328" i="8"/>
  <c r="F328" i="8"/>
  <c r="D328" i="8"/>
  <c r="C328" i="8"/>
  <c r="B328" i="8"/>
  <c r="P328" i="8" s="1"/>
  <c r="K327" i="8"/>
  <c r="L327" i="8" s="1"/>
  <c r="M327" i="8" s="1"/>
  <c r="F327" i="8"/>
  <c r="D327" i="8"/>
  <c r="C327" i="8"/>
  <c r="B327" i="8"/>
  <c r="K326" i="8"/>
  <c r="E326" i="8" s="1"/>
  <c r="F326" i="8"/>
  <c r="D326" i="8"/>
  <c r="C326" i="8"/>
  <c r="B326" i="8"/>
  <c r="O326" i="8" s="1"/>
  <c r="K325" i="8"/>
  <c r="F325" i="8"/>
  <c r="D325" i="8"/>
  <c r="C325" i="8"/>
  <c r="B325" i="8"/>
  <c r="P325" i="8" s="1"/>
  <c r="K324" i="8"/>
  <c r="L324" i="8" s="1"/>
  <c r="M324" i="8" s="1"/>
  <c r="F324" i="8"/>
  <c r="D324" i="8"/>
  <c r="C324" i="8"/>
  <c r="B324" i="8"/>
  <c r="P324" i="8" s="1"/>
  <c r="K323" i="8"/>
  <c r="L323" i="8" s="1"/>
  <c r="M323" i="8" s="1"/>
  <c r="F323" i="8"/>
  <c r="D323" i="8"/>
  <c r="C323" i="8"/>
  <c r="B323" i="8"/>
  <c r="Q323" i="8" s="1"/>
  <c r="K322" i="8"/>
  <c r="L322" i="8" s="1"/>
  <c r="M322" i="8" s="1"/>
  <c r="F322" i="8"/>
  <c r="D322" i="8"/>
  <c r="C322" i="8"/>
  <c r="B322" i="8"/>
  <c r="O322" i="8" s="1"/>
  <c r="K321" i="8"/>
  <c r="L321" i="8" s="1"/>
  <c r="M321" i="8" s="1"/>
  <c r="F321" i="8"/>
  <c r="D321" i="8"/>
  <c r="C321" i="8"/>
  <c r="B321" i="8"/>
  <c r="Q321" i="8" s="1"/>
  <c r="K320" i="8"/>
  <c r="E320" i="8" s="1"/>
  <c r="F320" i="8"/>
  <c r="D320" i="8"/>
  <c r="C320" i="8"/>
  <c r="B320" i="8"/>
  <c r="P320" i="8" s="1"/>
  <c r="K319" i="8"/>
  <c r="F319" i="8"/>
  <c r="D319" i="8"/>
  <c r="C319" i="8"/>
  <c r="B319" i="8"/>
  <c r="K318" i="8"/>
  <c r="L318" i="8" s="1"/>
  <c r="M318" i="8" s="1"/>
  <c r="F318" i="8"/>
  <c r="D318" i="8"/>
  <c r="C318" i="8"/>
  <c r="B318" i="8"/>
  <c r="K315" i="8"/>
  <c r="L315" i="8" s="1"/>
  <c r="M315" i="8" s="1"/>
  <c r="F315" i="8"/>
  <c r="F316" i="8" s="1"/>
  <c r="D315" i="8"/>
  <c r="C315" i="8"/>
  <c r="B315" i="8"/>
  <c r="P315" i="8" s="1"/>
  <c r="K314" i="8"/>
  <c r="L314" i="8" s="1"/>
  <c r="M314" i="8" s="1"/>
  <c r="F314" i="8"/>
  <c r="D314" i="8"/>
  <c r="C314" i="8"/>
  <c r="B314" i="8"/>
  <c r="K313" i="8"/>
  <c r="E313" i="8" s="1"/>
  <c r="F313" i="8"/>
  <c r="D313" i="8"/>
  <c r="C313" i="8"/>
  <c r="B313" i="8"/>
  <c r="O313" i="8" s="1"/>
  <c r="K312" i="8"/>
  <c r="F312" i="8"/>
  <c r="D312" i="8"/>
  <c r="C312" i="8"/>
  <c r="B312" i="8"/>
  <c r="Q312" i="8" s="1"/>
  <c r="K311" i="8"/>
  <c r="L311" i="8" s="1"/>
  <c r="M311" i="8" s="1"/>
  <c r="F311" i="8"/>
  <c r="D311" i="8"/>
  <c r="C311" i="8"/>
  <c r="B311" i="8"/>
  <c r="P311" i="8" s="1"/>
  <c r="K310" i="8"/>
  <c r="L310" i="8" s="1"/>
  <c r="M310" i="8" s="1"/>
  <c r="F310" i="8"/>
  <c r="D310" i="8"/>
  <c r="C310" i="8"/>
  <c r="B310" i="8"/>
  <c r="P310" i="8" s="1"/>
  <c r="K309" i="8"/>
  <c r="L309" i="8" s="1"/>
  <c r="M309" i="8" s="1"/>
  <c r="F309" i="8"/>
  <c r="D309" i="8"/>
  <c r="C309" i="8"/>
  <c r="B309" i="8"/>
  <c r="O309" i="8" s="1"/>
  <c r="K308" i="8"/>
  <c r="E308" i="8" s="1"/>
  <c r="F308" i="8"/>
  <c r="D308" i="8"/>
  <c r="C308" i="8"/>
  <c r="B308" i="8"/>
  <c r="Q308" i="8" s="1"/>
  <c r="K307" i="8"/>
  <c r="E307" i="8" s="1"/>
  <c r="F307" i="8"/>
  <c r="D307" i="8"/>
  <c r="C307" i="8"/>
  <c r="B307" i="8"/>
  <c r="P307" i="8" s="1"/>
  <c r="K306" i="8"/>
  <c r="L306" i="8" s="1"/>
  <c r="M306" i="8" s="1"/>
  <c r="F306" i="8"/>
  <c r="D306" i="8"/>
  <c r="C306" i="8"/>
  <c r="B306" i="8"/>
  <c r="P306" i="8" s="1"/>
  <c r="K305" i="8"/>
  <c r="F305" i="8"/>
  <c r="D305" i="8"/>
  <c r="C305" i="8"/>
  <c r="B305" i="8"/>
  <c r="O305" i="8" s="1"/>
  <c r="K304" i="8"/>
  <c r="E304" i="8" s="1"/>
  <c r="F304" i="8"/>
  <c r="D304" i="8"/>
  <c r="C304" i="8"/>
  <c r="B304" i="8"/>
  <c r="Q304" i="8" s="1"/>
  <c r="K303" i="8"/>
  <c r="F303" i="8"/>
  <c r="D303" i="8"/>
  <c r="C303" i="8"/>
  <c r="B303" i="8"/>
  <c r="P303" i="8" s="1"/>
  <c r="K302" i="8"/>
  <c r="L302" i="8" s="1"/>
  <c r="M302" i="8" s="1"/>
  <c r="F302" i="8"/>
  <c r="D302" i="8"/>
  <c r="C302" i="8"/>
  <c r="B302" i="8"/>
  <c r="P302" i="8" s="1"/>
  <c r="K299" i="8"/>
  <c r="E299" i="8" s="1"/>
  <c r="F299" i="8"/>
  <c r="F300" i="8" s="1"/>
  <c r="D299" i="8"/>
  <c r="C299" i="8"/>
  <c r="B299" i="8"/>
  <c r="Q299" i="8" s="1"/>
  <c r="K298" i="8"/>
  <c r="L298" i="8" s="1"/>
  <c r="M298" i="8" s="1"/>
  <c r="F298" i="8"/>
  <c r="D298" i="8"/>
  <c r="C298" i="8"/>
  <c r="B298" i="8"/>
  <c r="P298" i="8" s="1"/>
  <c r="K297" i="8"/>
  <c r="L297" i="8" s="1"/>
  <c r="M297" i="8" s="1"/>
  <c r="F297" i="8"/>
  <c r="D297" i="8"/>
  <c r="C297" i="8"/>
  <c r="B297" i="8"/>
  <c r="P297" i="8" s="1"/>
  <c r="K296" i="8"/>
  <c r="L296" i="8" s="1"/>
  <c r="M296" i="8" s="1"/>
  <c r="F296" i="8"/>
  <c r="D296" i="8"/>
  <c r="C296" i="8"/>
  <c r="B296" i="8"/>
  <c r="K295" i="8"/>
  <c r="L295" i="8" s="1"/>
  <c r="M295" i="8" s="1"/>
  <c r="F295" i="8"/>
  <c r="D295" i="8"/>
  <c r="C295" i="8"/>
  <c r="B295" i="8"/>
  <c r="K294" i="8"/>
  <c r="E294" i="8" s="1"/>
  <c r="F294" i="8"/>
  <c r="D294" i="8"/>
  <c r="C294" i="8"/>
  <c r="B294" i="8"/>
  <c r="P294" i="8" s="1"/>
  <c r="K293" i="8"/>
  <c r="L293" i="8" s="1"/>
  <c r="M293" i="8" s="1"/>
  <c r="F293" i="8"/>
  <c r="D293" i="8"/>
  <c r="C293" i="8"/>
  <c r="B293" i="8"/>
  <c r="P293" i="8" s="1"/>
  <c r="K292" i="8"/>
  <c r="L292" i="8" s="1"/>
  <c r="M292" i="8" s="1"/>
  <c r="F292" i="8"/>
  <c r="D292" i="8"/>
  <c r="C292" i="8"/>
  <c r="B292" i="8"/>
  <c r="S292" i="8" s="1"/>
  <c r="K291" i="8"/>
  <c r="L291" i="8" s="1"/>
  <c r="M291" i="8" s="1"/>
  <c r="F291" i="8"/>
  <c r="D291" i="8"/>
  <c r="C291" i="8"/>
  <c r="B291" i="8"/>
  <c r="Q291" i="8" s="1"/>
  <c r="K290" i="8"/>
  <c r="E290" i="8" s="1"/>
  <c r="F290" i="8"/>
  <c r="D290" i="8"/>
  <c r="C290" i="8"/>
  <c r="B290" i="8"/>
  <c r="P290" i="8" s="1"/>
  <c r="K289" i="8"/>
  <c r="L289" i="8" s="1"/>
  <c r="M289" i="8" s="1"/>
  <c r="F289" i="8"/>
  <c r="D289" i="8"/>
  <c r="C289" i="8"/>
  <c r="B289" i="8"/>
  <c r="P289" i="8" s="1"/>
  <c r="K288" i="8"/>
  <c r="L288" i="8" s="1"/>
  <c r="M288" i="8" s="1"/>
  <c r="F288" i="8"/>
  <c r="D288" i="8"/>
  <c r="C288" i="8"/>
  <c r="B288" i="8"/>
  <c r="K287" i="8"/>
  <c r="E287" i="8" s="1"/>
  <c r="F287" i="8"/>
  <c r="D287" i="8"/>
  <c r="C287" i="8"/>
  <c r="B287" i="8"/>
  <c r="Q287" i="8" s="1"/>
  <c r="K286" i="8"/>
  <c r="E286" i="8" s="1"/>
  <c r="F286" i="8"/>
  <c r="D286" i="8"/>
  <c r="C286" i="8"/>
  <c r="B286" i="8"/>
  <c r="R286" i="8" s="1"/>
  <c r="K283" i="8"/>
  <c r="L283" i="8" s="1"/>
  <c r="M283" i="8" s="1"/>
  <c r="F283" i="8"/>
  <c r="F284" i="8" s="1"/>
  <c r="D283" i="8"/>
  <c r="C283" i="8"/>
  <c r="B283" i="8"/>
  <c r="K282" i="8"/>
  <c r="E282" i="8" s="1"/>
  <c r="F282" i="8"/>
  <c r="D282" i="8"/>
  <c r="C282" i="8"/>
  <c r="B282" i="8"/>
  <c r="K281" i="8"/>
  <c r="E281" i="8" s="1"/>
  <c r="F281" i="8"/>
  <c r="D281" i="8"/>
  <c r="C281" i="8"/>
  <c r="B281" i="8"/>
  <c r="P281" i="8" s="1"/>
  <c r="K280" i="8"/>
  <c r="F280" i="8"/>
  <c r="D280" i="8"/>
  <c r="C280" i="8"/>
  <c r="B280" i="8"/>
  <c r="K279" i="8"/>
  <c r="L279" i="8" s="1"/>
  <c r="M279" i="8" s="1"/>
  <c r="F279" i="8"/>
  <c r="D279" i="8"/>
  <c r="C279" i="8"/>
  <c r="B279" i="8"/>
  <c r="Q279" i="8" s="1"/>
  <c r="K278" i="8"/>
  <c r="L278" i="8" s="1"/>
  <c r="M278" i="8" s="1"/>
  <c r="F278" i="8"/>
  <c r="D278" i="8"/>
  <c r="C278" i="8"/>
  <c r="B278" i="8"/>
  <c r="P278" i="8" s="1"/>
  <c r="K277" i="8"/>
  <c r="E277" i="8" s="1"/>
  <c r="F277" i="8"/>
  <c r="D277" i="8"/>
  <c r="C277" i="8"/>
  <c r="B277" i="8"/>
  <c r="P277" i="8" s="1"/>
  <c r="K276" i="8"/>
  <c r="F276" i="8"/>
  <c r="D276" i="8"/>
  <c r="C276" i="8"/>
  <c r="B276" i="8"/>
  <c r="O276" i="8" s="1"/>
  <c r="K275" i="8"/>
  <c r="L275" i="8" s="1"/>
  <c r="M275" i="8" s="1"/>
  <c r="F275" i="8"/>
  <c r="D275" i="8"/>
  <c r="C275" i="8"/>
  <c r="B275" i="8"/>
  <c r="K274" i="8"/>
  <c r="E274" i="8" s="1"/>
  <c r="F274" i="8"/>
  <c r="D274" i="8"/>
  <c r="C274" i="8"/>
  <c r="B274" i="8"/>
  <c r="Q274" i="8" s="1"/>
  <c r="K273" i="8"/>
  <c r="L273" i="8" s="1"/>
  <c r="M273" i="8" s="1"/>
  <c r="F273" i="8"/>
  <c r="D273" i="8"/>
  <c r="C273" i="8"/>
  <c r="B273" i="8"/>
  <c r="P273" i="8" s="1"/>
  <c r="K272" i="8"/>
  <c r="L272" i="8" s="1"/>
  <c r="M272" i="8" s="1"/>
  <c r="F272" i="8"/>
  <c r="D272" i="8"/>
  <c r="C272" i="8"/>
  <c r="B272" i="8"/>
  <c r="Q272" i="8" s="1"/>
  <c r="K271" i="8"/>
  <c r="L271" i="8" s="1"/>
  <c r="M271" i="8" s="1"/>
  <c r="F271" i="8"/>
  <c r="D271" i="8"/>
  <c r="C271" i="8"/>
  <c r="B271" i="8"/>
  <c r="P271" i="8" s="1"/>
  <c r="K270" i="8"/>
  <c r="E270" i="8" s="1"/>
  <c r="F270" i="8"/>
  <c r="D270" i="8"/>
  <c r="C270" i="8"/>
  <c r="B270" i="8"/>
  <c r="K269" i="8"/>
  <c r="F269" i="8"/>
  <c r="D269" i="8"/>
  <c r="C269" i="8"/>
  <c r="B269" i="8"/>
  <c r="K268" i="8"/>
  <c r="L268" i="8" s="1"/>
  <c r="M268" i="8" s="1"/>
  <c r="F268" i="8"/>
  <c r="D268" i="8"/>
  <c r="C268" i="8"/>
  <c r="B268" i="8"/>
  <c r="Q268" i="8" s="1"/>
  <c r="K267" i="8"/>
  <c r="L267" i="8" s="1"/>
  <c r="M267" i="8" s="1"/>
  <c r="F267" i="8"/>
  <c r="D267" i="8"/>
  <c r="C267" i="8"/>
  <c r="B267" i="8"/>
  <c r="P267" i="8" s="1"/>
  <c r="K266" i="8"/>
  <c r="E266" i="8" s="1"/>
  <c r="F266" i="8"/>
  <c r="D266" i="8"/>
  <c r="C266" i="8"/>
  <c r="B266" i="8"/>
  <c r="Q266" i="8" s="1"/>
  <c r="K265" i="8"/>
  <c r="F265" i="8"/>
  <c r="D265" i="8"/>
  <c r="C265" i="8"/>
  <c r="B265" i="8"/>
  <c r="P265" i="8" s="1"/>
  <c r="K264" i="8"/>
  <c r="L264" i="8" s="1"/>
  <c r="M264" i="8" s="1"/>
  <c r="F264" i="8"/>
  <c r="D264" i="8"/>
  <c r="C264" i="8"/>
  <c r="B264" i="8"/>
  <c r="Q264" i="8" s="1"/>
  <c r="K263" i="8"/>
  <c r="L263" i="8" s="1"/>
  <c r="M263" i="8" s="1"/>
  <c r="F263" i="8"/>
  <c r="D263" i="8"/>
  <c r="C263" i="8"/>
  <c r="B263" i="8"/>
  <c r="P263" i="8" s="1"/>
  <c r="K261" i="8"/>
  <c r="L261" i="8" s="1"/>
  <c r="M261" i="8" s="1"/>
  <c r="F261" i="8"/>
  <c r="F262" i="8" s="1"/>
  <c r="D261" i="8"/>
  <c r="C261" i="8"/>
  <c r="B261" i="8"/>
  <c r="P261" i="8" s="1"/>
  <c r="K260" i="8"/>
  <c r="E260" i="8" s="1"/>
  <c r="F260" i="8"/>
  <c r="D260" i="8"/>
  <c r="C260" i="8"/>
  <c r="B260" i="8"/>
  <c r="Q260" i="8" s="1"/>
  <c r="K259" i="8"/>
  <c r="F259" i="8"/>
  <c r="D259" i="8"/>
  <c r="C259" i="8"/>
  <c r="B259" i="8"/>
  <c r="P259" i="8" s="1"/>
  <c r="K258" i="8"/>
  <c r="L258" i="8" s="1"/>
  <c r="M258" i="8" s="1"/>
  <c r="F258" i="8"/>
  <c r="D258" i="8"/>
  <c r="C258" i="8"/>
  <c r="B258" i="8"/>
  <c r="K257" i="8"/>
  <c r="L257" i="8" s="1"/>
  <c r="M257" i="8" s="1"/>
  <c r="F257" i="8"/>
  <c r="D257" i="8"/>
  <c r="C257" i="8"/>
  <c r="B257" i="8"/>
  <c r="P257" i="8" s="1"/>
  <c r="K256" i="8"/>
  <c r="E256" i="8" s="1"/>
  <c r="F256" i="8"/>
  <c r="D256" i="8"/>
  <c r="C256" i="8"/>
  <c r="B256" i="8"/>
  <c r="Q256" i="8" s="1"/>
  <c r="K255" i="8"/>
  <c r="L255" i="8" s="1"/>
  <c r="M255" i="8" s="1"/>
  <c r="F255" i="8"/>
  <c r="D255" i="8"/>
  <c r="C255" i="8"/>
  <c r="B255" i="8"/>
  <c r="K252" i="8"/>
  <c r="L252" i="8" s="1"/>
  <c r="M252" i="8" s="1"/>
  <c r="F252" i="8"/>
  <c r="F253" i="8" s="1"/>
  <c r="D252" i="8"/>
  <c r="C252" i="8"/>
  <c r="B252" i="8"/>
  <c r="P252" i="8" s="1"/>
  <c r="K251" i="8"/>
  <c r="E251" i="8" s="1"/>
  <c r="F251" i="8"/>
  <c r="D251" i="8"/>
  <c r="C251" i="8"/>
  <c r="B251" i="8"/>
  <c r="Q251" i="8" s="1"/>
  <c r="K250" i="8"/>
  <c r="F250" i="8"/>
  <c r="D250" i="8"/>
  <c r="C250" i="8"/>
  <c r="B250" i="8"/>
  <c r="K249" i="8"/>
  <c r="L249" i="8" s="1"/>
  <c r="M249" i="8" s="1"/>
  <c r="F249" i="8"/>
  <c r="D249" i="8"/>
  <c r="C249" i="8"/>
  <c r="B249" i="8"/>
  <c r="K248" i="8"/>
  <c r="L248" i="8" s="1"/>
  <c r="M248" i="8" s="1"/>
  <c r="F248" i="8"/>
  <c r="D248" i="8"/>
  <c r="C248" i="8"/>
  <c r="B248" i="8"/>
  <c r="P248" i="8" s="1"/>
  <c r="K247" i="8"/>
  <c r="E247" i="8" s="1"/>
  <c r="F247" i="8"/>
  <c r="D247" i="8"/>
  <c r="C247" i="8"/>
  <c r="B247" i="8"/>
  <c r="Q247" i="8" s="1"/>
  <c r="K246" i="8"/>
  <c r="L246" i="8" s="1"/>
  <c r="M246" i="8" s="1"/>
  <c r="F246" i="8"/>
  <c r="D246" i="8"/>
  <c r="C246" i="8"/>
  <c r="B246" i="8"/>
  <c r="K243" i="8"/>
  <c r="L243" i="8" s="1"/>
  <c r="M243" i="8" s="1"/>
  <c r="F243" i="8"/>
  <c r="F244" i="8" s="1"/>
  <c r="D243" i="8"/>
  <c r="C243" i="8"/>
  <c r="B243" i="8"/>
  <c r="P243" i="8" s="1"/>
  <c r="K242" i="8"/>
  <c r="L242" i="8" s="1"/>
  <c r="M242" i="8" s="1"/>
  <c r="F242" i="8"/>
  <c r="D242" i="8"/>
  <c r="C242" i="8"/>
  <c r="B242" i="8"/>
  <c r="Q242" i="8" s="1"/>
  <c r="K241" i="8"/>
  <c r="F241" i="8"/>
  <c r="D241" i="8"/>
  <c r="C241" i="8"/>
  <c r="B241" i="8"/>
  <c r="K240" i="8"/>
  <c r="L240" i="8" s="1"/>
  <c r="M240" i="8" s="1"/>
  <c r="F240" i="8"/>
  <c r="D240" i="8"/>
  <c r="C240" i="8"/>
  <c r="B240" i="8"/>
  <c r="Q240" i="8" s="1"/>
  <c r="K239" i="8"/>
  <c r="L239" i="8" s="1"/>
  <c r="M239" i="8" s="1"/>
  <c r="F239" i="8"/>
  <c r="D239" i="8"/>
  <c r="C239" i="8"/>
  <c r="B239" i="8"/>
  <c r="P239" i="8" s="1"/>
  <c r="K238" i="8"/>
  <c r="E238" i="8" s="1"/>
  <c r="F238" i="8"/>
  <c r="D238" i="8"/>
  <c r="C238" i="8"/>
  <c r="B238" i="8"/>
  <c r="Q238" i="8" s="1"/>
  <c r="K237" i="8"/>
  <c r="F237" i="8"/>
  <c r="D237" i="8"/>
  <c r="C237" i="8"/>
  <c r="B237" i="8"/>
  <c r="K236" i="8"/>
  <c r="L236" i="8" s="1"/>
  <c r="M236" i="8" s="1"/>
  <c r="F236" i="8"/>
  <c r="D236" i="8"/>
  <c r="C236" i="8"/>
  <c r="B236" i="8"/>
  <c r="Q236" i="8" s="1"/>
  <c r="K235" i="8"/>
  <c r="L235" i="8" s="1"/>
  <c r="M235" i="8" s="1"/>
  <c r="F235" i="8"/>
  <c r="D235" i="8"/>
  <c r="C235" i="8"/>
  <c r="B235" i="8"/>
  <c r="P235" i="8" s="1"/>
  <c r="K234" i="8"/>
  <c r="E234" i="8" s="1"/>
  <c r="F234" i="8"/>
  <c r="D234" i="8"/>
  <c r="C234" i="8"/>
  <c r="B234" i="8"/>
  <c r="Q234" i="8" s="1"/>
  <c r="K233" i="8"/>
  <c r="F233" i="8"/>
  <c r="D233" i="8"/>
  <c r="C233" i="8"/>
  <c r="B233" i="8"/>
  <c r="P233" i="8" s="1"/>
  <c r="K232" i="8"/>
  <c r="L232" i="8" s="1"/>
  <c r="M232" i="8" s="1"/>
  <c r="F232" i="8"/>
  <c r="D232" i="8"/>
  <c r="C232" i="8"/>
  <c r="B232" i="8"/>
  <c r="Q232" i="8" s="1"/>
  <c r="K231" i="8"/>
  <c r="L231" i="8" s="1"/>
  <c r="M231" i="8" s="1"/>
  <c r="F231" i="8"/>
  <c r="D231" i="8"/>
  <c r="C231" i="8"/>
  <c r="B231" i="8"/>
  <c r="K230" i="8"/>
  <c r="E230" i="8" s="1"/>
  <c r="F230" i="8"/>
  <c r="D230" i="8"/>
  <c r="C230" i="8"/>
  <c r="B230" i="8"/>
  <c r="Q230" i="8" s="1"/>
  <c r="K227" i="8"/>
  <c r="L227" i="8" s="1"/>
  <c r="M227" i="8" s="1"/>
  <c r="F227" i="8"/>
  <c r="F228" i="8" s="1"/>
  <c r="D227" i="8"/>
  <c r="C227" i="8"/>
  <c r="B227" i="8"/>
  <c r="Q227" i="8" s="1"/>
  <c r="K226" i="8"/>
  <c r="L226" i="8" s="1"/>
  <c r="M226" i="8" s="1"/>
  <c r="F226" i="8"/>
  <c r="D226" i="8"/>
  <c r="C226" i="8"/>
  <c r="B226" i="8"/>
  <c r="P226" i="8" s="1"/>
  <c r="K225" i="8"/>
  <c r="E225" i="8" s="1"/>
  <c r="F225" i="8"/>
  <c r="D225" i="8"/>
  <c r="C225" i="8"/>
  <c r="B225" i="8"/>
  <c r="Q225" i="8" s="1"/>
  <c r="K224" i="8"/>
  <c r="F224" i="8"/>
  <c r="D224" i="8"/>
  <c r="C224" i="8"/>
  <c r="B224" i="8"/>
  <c r="P224" i="8" s="1"/>
  <c r="K223" i="8"/>
  <c r="L223" i="8" s="1"/>
  <c r="M223" i="8" s="1"/>
  <c r="F223" i="8"/>
  <c r="D223" i="8"/>
  <c r="C223" i="8"/>
  <c r="B223" i="8"/>
  <c r="N223" i="8" s="1"/>
  <c r="K222" i="8"/>
  <c r="L222" i="8" s="1"/>
  <c r="M222" i="8" s="1"/>
  <c r="F222" i="8"/>
  <c r="D222" i="8"/>
  <c r="C222" i="8"/>
  <c r="B222" i="8"/>
  <c r="K221" i="8"/>
  <c r="E221" i="8" s="1"/>
  <c r="F221" i="8"/>
  <c r="D221" i="8"/>
  <c r="C221" i="8"/>
  <c r="B221" i="8"/>
  <c r="K220" i="8"/>
  <c r="F220" i="8"/>
  <c r="D220" i="8"/>
  <c r="C220" i="8"/>
  <c r="B220" i="8"/>
  <c r="P220" i="8" s="1"/>
  <c r="K219" i="8"/>
  <c r="L219" i="8" s="1"/>
  <c r="M219" i="8" s="1"/>
  <c r="F219" i="8"/>
  <c r="D219" i="8"/>
  <c r="C219" i="8"/>
  <c r="B219" i="8"/>
  <c r="Q219" i="8" s="1"/>
  <c r="K218" i="8"/>
  <c r="L218" i="8" s="1"/>
  <c r="M218" i="8" s="1"/>
  <c r="F218" i="8"/>
  <c r="D218" i="8"/>
  <c r="C218" i="8"/>
  <c r="B218" i="8"/>
  <c r="P218" i="8" s="1"/>
  <c r="K217" i="8"/>
  <c r="E217" i="8" s="1"/>
  <c r="F217" i="8"/>
  <c r="D217" i="8"/>
  <c r="C217" i="8"/>
  <c r="B217" i="8"/>
  <c r="Q217" i="8" s="1"/>
  <c r="K216" i="8"/>
  <c r="F216" i="8"/>
  <c r="D216" i="8"/>
  <c r="C216" i="8"/>
  <c r="B216" i="8"/>
  <c r="P216" i="8" s="1"/>
  <c r="O215" i="8"/>
  <c r="K215" i="8"/>
  <c r="L215" i="8" s="1"/>
  <c r="M215" i="8" s="1"/>
  <c r="F215" i="8"/>
  <c r="D215" i="8"/>
  <c r="C215" i="8"/>
  <c r="B215" i="8"/>
  <c r="Q215" i="8" s="1"/>
  <c r="K214" i="8"/>
  <c r="L214" i="8" s="1"/>
  <c r="M214" i="8" s="1"/>
  <c r="F214" i="8"/>
  <c r="D214" i="8"/>
  <c r="C214" i="8"/>
  <c r="B214" i="8"/>
  <c r="P214" i="8" s="1"/>
  <c r="K211" i="8"/>
  <c r="L211" i="8" s="1"/>
  <c r="M211" i="8" s="1"/>
  <c r="F211" i="8"/>
  <c r="F212" i="8" s="1"/>
  <c r="D211" i="8"/>
  <c r="C211" i="8"/>
  <c r="B211" i="8"/>
  <c r="P211" i="8" s="1"/>
  <c r="K210" i="8"/>
  <c r="F210" i="8"/>
  <c r="D210" i="8"/>
  <c r="C210" i="8"/>
  <c r="B210" i="8"/>
  <c r="Q210" i="8" s="1"/>
  <c r="K209" i="8"/>
  <c r="F209" i="8"/>
  <c r="D209" i="8"/>
  <c r="C209" i="8"/>
  <c r="B209" i="8"/>
  <c r="P209" i="8" s="1"/>
  <c r="K208" i="8"/>
  <c r="F208" i="8"/>
  <c r="D208" i="8"/>
  <c r="C208" i="8"/>
  <c r="B208" i="8"/>
  <c r="Q208" i="8" s="1"/>
  <c r="K207" i="8"/>
  <c r="L207" i="8" s="1"/>
  <c r="M207" i="8" s="1"/>
  <c r="F207" i="8"/>
  <c r="D207" i="8"/>
  <c r="C207" i="8"/>
  <c r="B207" i="8"/>
  <c r="K206" i="8"/>
  <c r="L206" i="8" s="1"/>
  <c r="M206" i="8" s="1"/>
  <c r="F206" i="8"/>
  <c r="D206" i="8"/>
  <c r="C206" i="8"/>
  <c r="B206" i="8"/>
  <c r="Q206" i="8" s="1"/>
  <c r="K205" i="8"/>
  <c r="L205" i="8" s="1"/>
  <c r="M205" i="8" s="1"/>
  <c r="F205" i="8"/>
  <c r="D205" i="8"/>
  <c r="C205" i="8"/>
  <c r="B205" i="8"/>
  <c r="P205" i="8" s="1"/>
  <c r="K204" i="8"/>
  <c r="E204" i="8" s="1"/>
  <c r="F204" i="8"/>
  <c r="D204" i="8"/>
  <c r="C204" i="8"/>
  <c r="B204" i="8"/>
  <c r="Q204" i="8" s="1"/>
  <c r="K203" i="8"/>
  <c r="F203" i="8"/>
  <c r="D203" i="8"/>
  <c r="C203" i="8"/>
  <c r="B203" i="8"/>
  <c r="K202" i="8"/>
  <c r="L202" i="8" s="1"/>
  <c r="M202" i="8" s="1"/>
  <c r="F202" i="8"/>
  <c r="D202" i="8"/>
  <c r="C202" i="8"/>
  <c r="B202" i="8"/>
  <c r="Q202" i="8" s="1"/>
  <c r="K201" i="8"/>
  <c r="L201" i="8" s="1"/>
  <c r="M201" i="8" s="1"/>
  <c r="F201" i="8"/>
  <c r="D201" i="8"/>
  <c r="C201" i="8"/>
  <c r="B201" i="8"/>
  <c r="K200" i="8"/>
  <c r="E200" i="8" s="1"/>
  <c r="F200" i="8"/>
  <c r="D200" i="8"/>
  <c r="C200" i="8"/>
  <c r="B200" i="8"/>
  <c r="Q200" i="8" s="1"/>
  <c r="K199" i="8"/>
  <c r="F199" i="8"/>
  <c r="D199" i="8"/>
  <c r="C199" i="8"/>
  <c r="B199" i="8"/>
  <c r="P199" i="8" s="1"/>
  <c r="K198" i="8"/>
  <c r="L198" i="8" s="1"/>
  <c r="M198" i="8" s="1"/>
  <c r="F198" i="8"/>
  <c r="D198" i="8"/>
  <c r="C198" i="8"/>
  <c r="B198" i="8"/>
  <c r="Q198" i="8" s="1"/>
  <c r="K195" i="8"/>
  <c r="E195" i="8" s="1"/>
  <c r="F195" i="8"/>
  <c r="F196" i="8" s="1"/>
  <c r="D195" i="8"/>
  <c r="C195" i="8"/>
  <c r="B195" i="8"/>
  <c r="Q195" i="8" s="1"/>
  <c r="K194" i="8"/>
  <c r="F194" i="8"/>
  <c r="D194" i="8"/>
  <c r="C194" i="8"/>
  <c r="B194" i="8"/>
  <c r="P194" i="8" s="1"/>
  <c r="K193" i="8"/>
  <c r="L193" i="8" s="1"/>
  <c r="M193" i="8" s="1"/>
  <c r="F193" i="8"/>
  <c r="D193" i="8"/>
  <c r="C193" i="8"/>
  <c r="B193" i="8"/>
  <c r="Q193" i="8" s="1"/>
  <c r="O192" i="8"/>
  <c r="K192" i="8"/>
  <c r="L192" i="8" s="1"/>
  <c r="M192" i="8" s="1"/>
  <c r="F192" i="8"/>
  <c r="D192" i="8"/>
  <c r="C192" i="8"/>
  <c r="B192" i="8"/>
  <c r="P192" i="8" s="1"/>
  <c r="K191" i="8"/>
  <c r="L191" i="8" s="1"/>
  <c r="M191" i="8" s="1"/>
  <c r="F191" i="8"/>
  <c r="D191" i="8"/>
  <c r="C191" i="8"/>
  <c r="B191" i="8"/>
  <c r="Q191" i="8" s="1"/>
  <c r="K190" i="8"/>
  <c r="F190" i="8"/>
  <c r="D190" i="8"/>
  <c r="C190" i="8"/>
  <c r="B190" i="8"/>
  <c r="K189" i="8"/>
  <c r="L189" i="8" s="1"/>
  <c r="M189" i="8" s="1"/>
  <c r="F189" i="8"/>
  <c r="D189" i="8"/>
  <c r="C189" i="8"/>
  <c r="B189" i="8"/>
  <c r="K188" i="8"/>
  <c r="L188" i="8" s="1"/>
  <c r="M188" i="8" s="1"/>
  <c r="F188" i="8"/>
  <c r="D188" i="8"/>
  <c r="C188" i="8"/>
  <c r="B188" i="8"/>
  <c r="K187" i="8"/>
  <c r="E187" i="8" s="1"/>
  <c r="F187" i="8"/>
  <c r="D187" i="8"/>
  <c r="C187" i="8"/>
  <c r="B187" i="8"/>
  <c r="Q187" i="8" s="1"/>
  <c r="K186" i="8"/>
  <c r="F186" i="8"/>
  <c r="D186" i="8"/>
  <c r="C186" i="8"/>
  <c r="B186" i="8"/>
  <c r="P186" i="8" s="1"/>
  <c r="K185" i="8"/>
  <c r="L185" i="8" s="1"/>
  <c r="M185" i="8" s="1"/>
  <c r="F185" i="8"/>
  <c r="D185" i="8"/>
  <c r="C185" i="8"/>
  <c r="B185" i="8"/>
  <c r="Q185" i="8" s="1"/>
  <c r="K184" i="8"/>
  <c r="L184" i="8" s="1"/>
  <c r="M184" i="8" s="1"/>
  <c r="F184" i="8"/>
  <c r="D184" i="8"/>
  <c r="C184" i="8"/>
  <c r="B184" i="8"/>
  <c r="P184" i="8" s="1"/>
  <c r="K183" i="8"/>
  <c r="E183" i="8" s="1"/>
  <c r="F183" i="8"/>
  <c r="D183" i="8"/>
  <c r="C183" i="8"/>
  <c r="B183" i="8"/>
  <c r="Q183" i="8" s="1"/>
  <c r="K182" i="8"/>
  <c r="F182" i="8"/>
  <c r="D182" i="8"/>
  <c r="C182" i="8"/>
  <c r="B182" i="8"/>
  <c r="O182" i="8" s="1"/>
  <c r="K179" i="8"/>
  <c r="F179" i="8"/>
  <c r="F180" i="8" s="1"/>
  <c r="D179" i="8"/>
  <c r="C179" i="8"/>
  <c r="B179" i="8"/>
  <c r="K178" i="8"/>
  <c r="L178" i="8" s="1"/>
  <c r="M178" i="8" s="1"/>
  <c r="F178" i="8"/>
  <c r="D178" i="8"/>
  <c r="C178" i="8"/>
  <c r="B178" i="8"/>
  <c r="Q178" i="8" s="1"/>
  <c r="K177" i="8"/>
  <c r="L177" i="8" s="1"/>
  <c r="M177" i="8" s="1"/>
  <c r="F177" i="8"/>
  <c r="D177" i="8"/>
  <c r="C177" i="8"/>
  <c r="B177" i="8"/>
  <c r="P177" i="8" s="1"/>
  <c r="K176" i="8"/>
  <c r="L176" i="8" s="1"/>
  <c r="M176" i="8" s="1"/>
  <c r="F176" i="8"/>
  <c r="D176" i="8"/>
  <c r="C176" i="8"/>
  <c r="B176" i="8"/>
  <c r="K175" i="8"/>
  <c r="L175" i="8" s="1"/>
  <c r="M175" i="8" s="1"/>
  <c r="F175" i="8"/>
  <c r="D175" i="8"/>
  <c r="C175" i="8"/>
  <c r="B175" i="8"/>
  <c r="K174" i="8"/>
  <c r="L174" i="8" s="1"/>
  <c r="M174" i="8" s="1"/>
  <c r="F174" i="8"/>
  <c r="D174" i="8"/>
  <c r="C174" i="8"/>
  <c r="B174" i="8"/>
  <c r="P174" i="8" s="1"/>
  <c r="K173" i="8"/>
  <c r="F173" i="8"/>
  <c r="D173" i="8"/>
  <c r="C173" i="8"/>
  <c r="B173" i="8"/>
  <c r="P173" i="8" s="1"/>
  <c r="K172" i="8"/>
  <c r="L172" i="8" s="1"/>
  <c r="M172" i="8" s="1"/>
  <c r="F172" i="8"/>
  <c r="D172" i="8"/>
  <c r="C172" i="8"/>
  <c r="B172" i="8"/>
  <c r="Q172" i="8" s="1"/>
  <c r="K171" i="8"/>
  <c r="L171" i="8" s="1"/>
  <c r="M171" i="8" s="1"/>
  <c r="F171" i="8"/>
  <c r="D171" i="8"/>
  <c r="C171" i="8"/>
  <c r="B171" i="8"/>
  <c r="P171" i="8" s="1"/>
  <c r="K170" i="8"/>
  <c r="E170" i="8" s="1"/>
  <c r="F170" i="8"/>
  <c r="D170" i="8"/>
  <c r="C170" i="8"/>
  <c r="B170" i="8"/>
  <c r="P170" i="8" s="1"/>
  <c r="K169" i="8"/>
  <c r="F169" i="8"/>
  <c r="D169" i="8"/>
  <c r="C169" i="8"/>
  <c r="B169" i="8"/>
  <c r="K168" i="8"/>
  <c r="L168" i="8" s="1"/>
  <c r="M168" i="8" s="1"/>
  <c r="F168" i="8"/>
  <c r="D168" i="8"/>
  <c r="C168" i="8"/>
  <c r="B168" i="8"/>
  <c r="Q168" i="8" s="1"/>
  <c r="K167" i="8"/>
  <c r="L167" i="8" s="1"/>
  <c r="M167" i="8" s="1"/>
  <c r="F167" i="8"/>
  <c r="D167" i="8"/>
  <c r="C167" i="8"/>
  <c r="B167" i="8"/>
  <c r="P167" i="8" s="1"/>
  <c r="K166" i="8"/>
  <c r="L166" i="8" s="1"/>
  <c r="M166" i="8" s="1"/>
  <c r="F166" i="8"/>
  <c r="D166" i="8"/>
  <c r="C166" i="8"/>
  <c r="B166" i="8"/>
  <c r="P166" i="8" s="1"/>
  <c r="K163" i="8"/>
  <c r="F163" i="8"/>
  <c r="F164" i="8" s="1"/>
  <c r="D163" i="8"/>
  <c r="C163" i="8"/>
  <c r="B163" i="8"/>
  <c r="Q163" i="8" s="1"/>
  <c r="K162" i="8"/>
  <c r="L162" i="8" s="1"/>
  <c r="M162" i="8" s="1"/>
  <c r="F162" i="8"/>
  <c r="D162" i="8"/>
  <c r="C162" i="8"/>
  <c r="B162" i="8"/>
  <c r="P162" i="8" s="1"/>
  <c r="K161" i="8"/>
  <c r="F161" i="8"/>
  <c r="D161" i="8"/>
  <c r="C161" i="8"/>
  <c r="B161" i="8"/>
  <c r="P161" i="8" s="1"/>
  <c r="K160" i="8"/>
  <c r="L160" i="8" s="1"/>
  <c r="M160" i="8" s="1"/>
  <c r="F160" i="8"/>
  <c r="D160" i="8"/>
  <c r="C160" i="8"/>
  <c r="B160" i="8"/>
  <c r="P160" i="8" s="1"/>
  <c r="K159" i="8"/>
  <c r="F159" i="8"/>
  <c r="D159" i="8"/>
  <c r="C159" i="8"/>
  <c r="B159" i="8"/>
  <c r="K158" i="8"/>
  <c r="L158" i="8" s="1"/>
  <c r="M158" i="8" s="1"/>
  <c r="F158" i="8"/>
  <c r="D158" i="8"/>
  <c r="C158" i="8"/>
  <c r="B158" i="8"/>
  <c r="P158" i="8" s="1"/>
  <c r="K157" i="8"/>
  <c r="L157" i="8" s="1"/>
  <c r="M157" i="8" s="1"/>
  <c r="F157" i="8"/>
  <c r="D157" i="8"/>
  <c r="C157" i="8"/>
  <c r="B157" i="8"/>
  <c r="P157" i="8" s="1"/>
  <c r="K156" i="8"/>
  <c r="F156" i="8"/>
  <c r="D156" i="8"/>
  <c r="C156" i="8"/>
  <c r="B156" i="8"/>
  <c r="K155" i="8"/>
  <c r="F155" i="8"/>
  <c r="D155" i="8"/>
  <c r="C155" i="8"/>
  <c r="B155" i="8"/>
  <c r="K154" i="8"/>
  <c r="F154" i="8"/>
  <c r="D154" i="8"/>
  <c r="C154" i="8"/>
  <c r="B154" i="8"/>
  <c r="K153" i="8"/>
  <c r="F153" i="8"/>
  <c r="D153" i="8"/>
  <c r="C153" i="8"/>
  <c r="B153" i="8"/>
  <c r="P153" i="8" s="1"/>
  <c r="K152" i="8"/>
  <c r="F152" i="8"/>
  <c r="D152" i="8"/>
  <c r="C152" i="8"/>
  <c r="B152" i="8"/>
  <c r="P152" i="8" s="1"/>
  <c r="K151" i="8"/>
  <c r="L151" i="8" s="1"/>
  <c r="M151" i="8" s="1"/>
  <c r="F151" i="8"/>
  <c r="D151" i="8"/>
  <c r="C151" i="8"/>
  <c r="B151" i="8"/>
  <c r="K150" i="8"/>
  <c r="L150" i="8" s="1"/>
  <c r="M150" i="8" s="1"/>
  <c r="F150" i="8"/>
  <c r="D150" i="8"/>
  <c r="C150" i="8"/>
  <c r="B150" i="8"/>
  <c r="K149" i="8"/>
  <c r="E149" i="8" s="1"/>
  <c r="F149" i="8"/>
  <c r="D149" i="8"/>
  <c r="C149" i="8"/>
  <c r="B149" i="8"/>
  <c r="P149" i="8" s="1"/>
  <c r="K148" i="8"/>
  <c r="F148" i="8"/>
  <c r="D148" i="8"/>
  <c r="C148" i="8"/>
  <c r="B148" i="8"/>
  <c r="R148" i="8" s="1"/>
  <c r="K147" i="8"/>
  <c r="L147" i="8" s="1"/>
  <c r="M147" i="8" s="1"/>
  <c r="F147" i="8"/>
  <c r="D147" i="8"/>
  <c r="C147" i="8"/>
  <c r="B147" i="8"/>
  <c r="Q147" i="8" s="1"/>
  <c r="K146" i="8"/>
  <c r="L146" i="8" s="1"/>
  <c r="M146" i="8" s="1"/>
  <c r="F146" i="8"/>
  <c r="D146" i="8"/>
  <c r="C146" i="8"/>
  <c r="B146" i="8"/>
  <c r="P146" i="8" s="1"/>
  <c r="K145" i="8"/>
  <c r="F145" i="8"/>
  <c r="D145" i="8"/>
  <c r="C145" i="8"/>
  <c r="B145" i="8"/>
  <c r="K144" i="8"/>
  <c r="L144" i="8" s="1"/>
  <c r="M144" i="8" s="1"/>
  <c r="F144" i="8"/>
  <c r="D144" i="8"/>
  <c r="C144" i="8"/>
  <c r="B144" i="8"/>
  <c r="R144" i="8" s="1"/>
  <c r="K143" i="8"/>
  <c r="F143" i="8"/>
  <c r="D143" i="8"/>
  <c r="C143" i="8"/>
  <c r="B143" i="8"/>
  <c r="K141" i="8"/>
  <c r="F141" i="8"/>
  <c r="F142" i="8" s="1"/>
  <c r="D141" i="8"/>
  <c r="C141" i="8"/>
  <c r="B141" i="8"/>
  <c r="K140" i="8"/>
  <c r="L140" i="8" s="1"/>
  <c r="F140" i="8"/>
  <c r="D140" i="8"/>
  <c r="C140" i="8"/>
  <c r="B140" i="8"/>
  <c r="N140" i="8" s="1"/>
  <c r="K139" i="8"/>
  <c r="L139" i="8" s="1"/>
  <c r="F139" i="8"/>
  <c r="D139" i="8"/>
  <c r="C139" i="8"/>
  <c r="B139" i="8"/>
  <c r="R139" i="8" s="1"/>
  <c r="K138" i="8"/>
  <c r="F138" i="8"/>
  <c r="D138" i="8"/>
  <c r="C138" i="8"/>
  <c r="B138" i="8"/>
  <c r="K137" i="8"/>
  <c r="F137" i="8"/>
  <c r="D137" i="8"/>
  <c r="C137" i="8"/>
  <c r="B137" i="8"/>
  <c r="Q137" i="8" s="1"/>
  <c r="K136" i="8"/>
  <c r="L136" i="8" s="1"/>
  <c r="F136" i="8"/>
  <c r="D136" i="8"/>
  <c r="C136" i="8"/>
  <c r="B136" i="8"/>
  <c r="K135" i="8"/>
  <c r="L135" i="8" s="1"/>
  <c r="F135" i="8"/>
  <c r="D135" i="8"/>
  <c r="C135" i="8"/>
  <c r="B135" i="8"/>
  <c r="K132" i="8"/>
  <c r="E132" i="8" s="1"/>
  <c r="F132" i="8"/>
  <c r="F133" i="8" s="1"/>
  <c r="D132" i="8"/>
  <c r="C132" i="8"/>
  <c r="B132" i="8"/>
  <c r="S132" i="8" s="1"/>
  <c r="K131" i="8"/>
  <c r="L131" i="8" s="1"/>
  <c r="M131" i="8" s="1"/>
  <c r="F131" i="8"/>
  <c r="D131" i="8"/>
  <c r="C131" i="8"/>
  <c r="B131" i="8"/>
  <c r="K130" i="8"/>
  <c r="F130" i="8"/>
  <c r="D130" i="8"/>
  <c r="C130" i="8"/>
  <c r="B130" i="8"/>
  <c r="K129" i="8"/>
  <c r="L129" i="8" s="1"/>
  <c r="M129" i="8" s="1"/>
  <c r="F129" i="8"/>
  <c r="D129" i="8"/>
  <c r="C129" i="8"/>
  <c r="B129" i="8"/>
  <c r="K128" i="8"/>
  <c r="E128" i="8" s="1"/>
  <c r="F128" i="8"/>
  <c r="D128" i="8"/>
  <c r="C128" i="8"/>
  <c r="B128" i="8"/>
  <c r="S128" i="8" s="1"/>
  <c r="K127" i="8"/>
  <c r="E127" i="8" s="1"/>
  <c r="F127" i="8"/>
  <c r="D127" i="8"/>
  <c r="C127" i="8"/>
  <c r="B127" i="8"/>
  <c r="Q127" i="8" s="1"/>
  <c r="K126" i="8"/>
  <c r="F126" i="8"/>
  <c r="D126" i="8"/>
  <c r="C126" i="8"/>
  <c r="B126" i="8"/>
  <c r="K125" i="8"/>
  <c r="L125" i="8" s="1"/>
  <c r="M125" i="8" s="1"/>
  <c r="F125" i="8"/>
  <c r="D125" i="8"/>
  <c r="C125" i="8"/>
  <c r="B125" i="8"/>
  <c r="Q125" i="8" s="1"/>
  <c r="K124" i="8"/>
  <c r="L124" i="8" s="1"/>
  <c r="M124" i="8" s="1"/>
  <c r="F124" i="8"/>
  <c r="D124" i="8"/>
  <c r="C124" i="8"/>
  <c r="B124" i="8"/>
  <c r="O124" i="8" s="1"/>
  <c r="K123" i="8"/>
  <c r="E123" i="8" s="1"/>
  <c r="F123" i="8"/>
  <c r="D123" i="8"/>
  <c r="C123" i="8"/>
  <c r="B123" i="8"/>
  <c r="K122" i="8"/>
  <c r="F122" i="8"/>
  <c r="D122" i="8"/>
  <c r="C122" i="8"/>
  <c r="B122" i="8"/>
  <c r="P122" i="8" s="1"/>
  <c r="K121" i="8"/>
  <c r="L121" i="8" s="1"/>
  <c r="M121" i="8" s="1"/>
  <c r="F121" i="8"/>
  <c r="D121" i="8"/>
  <c r="C121" i="8"/>
  <c r="B121" i="8"/>
  <c r="Q121" i="8" s="1"/>
  <c r="K120" i="8"/>
  <c r="L120" i="8" s="1"/>
  <c r="M120" i="8" s="1"/>
  <c r="F120" i="8"/>
  <c r="D120" i="8"/>
  <c r="C120" i="8"/>
  <c r="B120" i="8"/>
  <c r="O120" i="8" s="1"/>
  <c r="K119" i="8"/>
  <c r="E119" i="8" s="1"/>
  <c r="F119" i="8"/>
  <c r="D119" i="8"/>
  <c r="C119" i="8"/>
  <c r="B119" i="8"/>
  <c r="Q119" i="8" s="1"/>
  <c r="K116" i="8"/>
  <c r="L116" i="8" s="1"/>
  <c r="M116" i="8" s="1"/>
  <c r="F116" i="8"/>
  <c r="F117" i="8" s="1"/>
  <c r="D116" i="8"/>
  <c r="B116" i="8"/>
  <c r="Q116" i="8" s="1"/>
  <c r="K115" i="8"/>
  <c r="E115" i="8" s="1"/>
  <c r="F115" i="8"/>
  <c r="D115" i="8"/>
  <c r="B115" i="8"/>
  <c r="K114" i="8"/>
  <c r="E114" i="8" s="1"/>
  <c r="F114" i="8"/>
  <c r="D114" i="8"/>
  <c r="C114" i="8"/>
  <c r="B114" i="8"/>
  <c r="K113" i="8"/>
  <c r="L113" i="8" s="1"/>
  <c r="M113" i="8" s="1"/>
  <c r="F113" i="8"/>
  <c r="D113" i="8"/>
  <c r="C113" i="8"/>
  <c r="B113" i="8"/>
  <c r="P113" i="8" s="1"/>
  <c r="K112" i="8"/>
  <c r="L112" i="8" s="1"/>
  <c r="M112" i="8" s="1"/>
  <c r="F112" i="8"/>
  <c r="D112" i="8"/>
  <c r="C112" i="8"/>
  <c r="B112" i="8"/>
  <c r="Q112" i="8" s="1"/>
  <c r="K111" i="8"/>
  <c r="L111" i="8" s="1"/>
  <c r="M111" i="8" s="1"/>
  <c r="F111" i="8"/>
  <c r="D111" i="8"/>
  <c r="C111" i="8"/>
  <c r="B111" i="8"/>
  <c r="O111" i="8" s="1"/>
  <c r="K110" i="8"/>
  <c r="E110" i="8" s="1"/>
  <c r="F110" i="8"/>
  <c r="D110" i="8"/>
  <c r="C110" i="8"/>
  <c r="B110" i="8"/>
  <c r="N110" i="8" s="1"/>
  <c r="K107" i="8"/>
  <c r="L107" i="8" s="1"/>
  <c r="M107" i="8" s="1"/>
  <c r="F107" i="8"/>
  <c r="F108" i="8" s="1"/>
  <c r="D107" i="8"/>
  <c r="C107" i="8"/>
  <c r="B107" i="8"/>
  <c r="Q107" i="8" s="1"/>
  <c r="K106" i="8"/>
  <c r="E106" i="8" s="1"/>
  <c r="F106" i="8"/>
  <c r="D106" i="8"/>
  <c r="C106" i="8"/>
  <c r="B106" i="8"/>
  <c r="Q106" i="8" s="1"/>
  <c r="K105" i="8"/>
  <c r="E105" i="8" s="1"/>
  <c r="F105" i="8"/>
  <c r="D105" i="8"/>
  <c r="C105" i="8"/>
  <c r="B105" i="8"/>
  <c r="N105" i="8" s="1"/>
  <c r="K104" i="8"/>
  <c r="L104" i="8" s="1"/>
  <c r="M104" i="8" s="1"/>
  <c r="F104" i="8"/>
  <c r="D104" i="8"/>
  <c r="C104" i="8"/>
  <c r="B104" i="8"/>
  <c r="K103" i="8"/>
  <c r="E103" i="8" s="1"/>
  <c r="F103" i="8"/>
  <c r="D103" i="8"/>
  <c r="C103" i="8"/>
  <c r="B103" i="8"/>
  <c r="Q103" i="8" s="1"/>
  <c r="K102" i="8"/>
  <c r="L102" i="8" s="1"/>
  <c r="M102" i="8" s="1"/>
  <c r="F102" i="8"/>
  <c r="D102" i="8"/>
  <c r="C102" i="8"/>
  <c r="B102" i="8"/>
  <c r="P102" i="8" s="1"/>
  <c r="K101" i="8"/>
  <c r="L101" i="8" s="1"/>
  <c r="M101" i="8" s="1"/>
  <c r="F101" i="8"/>
  <c r="D101" i="8"/>
  <c r="C101" i="8"/>
  <c r="B101" i="8"/>
  <c r="P101" i="8" s="1"/>
  <c r="K98" i="8"/>
  <c r="L98" i="8" s="1"/>
  <c r="M98" i="8" s="1"/>
  <c r="F98" i="8"/>
  <c r="F99" i="8" s="1"/>
  <c r="D98" i="8"/>
  <c r="C98" i="8"/>
  <c r="B98" i="8"/>
  <c r="Q98" i="8" s="1"/>
  <c r="K97" i="8"/>
  <c r="L97" i="8" s="1"/>
  <c r="M97" i="8" s="1"/>
  <c r="F97" i="8"/>
  <c r="D97" i="8"/>
  <c r="C97" i="8"/>
  <c r="B97" i="8"/>
  <c r="P97" i="8" s="1"/>
  <c r="K96" i="8"/>
  <c r="E96" i="8" s="1"/>
  <c r="F96" i="8"/>
  <c r="D96" i="8"/>
  <c r="C96" i="8"/>
  <c r="B96" i="8"/>
  <c r="P96" i="8" s="1"/>
  <c r="K95" i="8"/>
  <c r="L95" i="8" s="1"/>
  <c r="M95" i="8" s="1"/>
  <c r="F95" i="8"/>
  <c r="D95" i="8"/>
  <c r="C95" i="8"/>
  <c r="B95" i="8"/>
  <c r="P95" i="8" s="1"/>
  <c r="K94" i="8"/>
  <c r="E94" i="8" s="1"/>
  <c r="F94" i="8"/>
  <c r="D94" i="8"/>
  <c r="C94" i="8"/>
  <c r="B94" i="8"/>
  <c r="Q94" i="8" s="1"/>
  <c r="K93" i="8"/>
  <c r="L93" i="8" s="1"/>
  <c r="M93" i="8" s="1"/>
  <c r="F93" i="8"/>
  <c r="D93" i="8"/>
  <c r="C93" i="8"/>
  <c r="B93" i="8"/>
  <c r="Q93" i="8" s="1"/>
  <c r="K92" i="8"/>
  <c r="E92" i="8" s="1"/>
  <c r="F92" i="8"/>
  <c r="D92" i="8"/>
  <c r="C92" i="8"/>
  <c r="B92" i="8"/>
  <c r="N92" i="8" s="1"/>
  <c r="K91" i="8"/>
  <c r="L91" i="8" s="1"/>
  <c r="M91" i="8" s="1"/>
  <c r="F91" i="8"/>
  <c r="D91" i="8"/>
  <c r="C91" i="8"/>
  <c r="B91" i="8"/>
  <c r="P91" i="8" s="1"/>
  <c r="K90" i="8"/>
  <c r="L90" i="8" s="1"/>
  <c r="M90" i="8" s="1"/>
  <c r="F90" i="8"/>
  <c r="D90" i="8"/>
  <c r="C90" i="8"/>
  <c r="B90" i="8"/>
  <c r="Q90" i="8" s="1"/>
  <c r="K89" i="8"/>
  <c r="E89" i="8" s="1"/>
  <c r="F89" i="8"/>
  <c r="D89" i="8"/>
  <c r="C89" i="8"/>
  <c r="B89" i="8"/>
  <c r="P89" i="8" s="1"/>
  <c r="K88" i="8"/>
  <c r="F88" i="8"/>
  <c r="D88" i="8"/>
  <c r="C88" i="8"/>
  <c r="B88" i="8"/>
  <c r="N88" i="8" s="1"/>
  <c r="K87" i="8"/>
  <c r="F87" i="8"/>
  <c r="D87" i="8"/>
  <c r="C87" i="8"/>
  <c r="B87" i="8"/>
  <c r="P87" i="8" s="1"/>
  <c r="K86" i="8"/>
  <c r="L86" i="8" s="1"/>
  <c r="M86" i="8" s="1"/>
  <c r="F86" i="8"/>
  <c r="D86" i="8"/>
  <c r="C86" i="8"/>
  <c r="B86" i="8"/>
  <c r="Q86" i="8" s="1"/>
  <c r="K85" i="8"/>
  <c r="L85" i="8" s="1"/>
  <c r="M85" i="8" s="1"/>
  <c r="F85" i="8"/>
  <c r="D85" i="8"/>
  <c r="C85" i="8"/>
  <c r="B85" i="8"/>
  <c r="Q85" i="8" s="1"/>
  <c r="K82" i="8"/>
  <c r="L82" i="8" s="1"/>
  <c r="M82" i="8" s="1"/>
  <c r="F82" i="8"/>
  <c r="F83" i="8" s="1"/>
  <c r="D82" i="8"/>
  <c r="C82" i="8"/>
  <c r="B82" i="8"/>
  <c r="R82" i="8" s="1"/>
  <c r="K81" i="8"/>
  <c r="E81" i="8" s="1"/>
  <c r="F81" i="8"/>
  <c r="D81" i="8"/>
  <c r="C81" i="8"/>
  <c r="B81" i="8"/>
  <c r="K80" i="8"/>
  <c r="L80" i="8" s="1"/>
  <c r="M80" i="8" s="1"/>
  <c r="F80" i="8"/>
  <c r="D80" i="8"/>
  <c r="C80" i="8"/>
  <c r="B80" i="8"/>
  <c r="S80" i="8" s="1"/>
  <c r="K79" i="8"/>
  <c r="L79" i="8" s="1"/>
  <c r="M79" i="8" s="1"/>
  <c r="F79" i="8"/>
  <c r="D79" i="8"/>
  <c r="C79" i="8"/>
  <c r="B79" i="8"/>
  <c r="Q79" i="8" s="1"/>
  <c r="K78" i="8"/>
  <c r="E78" i="8" s="1"/>
  <c r="F78" i="8"/>
  <c r="D78" i="8"/>
  <c r="C78" i="8"/>
  <c r="B78" i="8"/>
  <c r="R78" i="8" s="1"/>
  <c r="K77" i="8"/>
  <c r="L77" i="8" s="1"/>
  <c r="M77" i="8" s="1"/>
  <c r="F77" i="8"/>
  <c r="D77" i="8"/>
  <c r="C77" i="8"/>
  <c r="B77" i="8"/>
  <c r="S77" i="8" s="1"/>
  <c r="K76" i="8"/>
  <c r="L76" i="8" s="1"/>
  <c r="M76" i="8" s="1"/>
  <c r="F76" i="8"/>
  <c r="D76" i="8"/>
  <c r="C76" i="8"/>
  <c r="B76" i="8"/>
  <c r="N76" i="8" s="1"/>
  <c r="K73" i="8"/>
  <c r="L73" i="8" s="1"/>
  <c r="M73" i="8" s="1"/>
  <c r="F73" i="8"/>
  <c r="F74" i="8" s="1"/>
  <c r="D73" i="8"/>
  <c r="C73" i="8"/>
  <c r="B73" i="8"/>
  <c r="R73" i="8" s="1"/>
  <c r="K72" i="8"/>
  <c r="E72" i="8" s="1"/>
  <c r="F72" i="8"/>
  <c r="D72" i="8"/>
  <c r="C72" i="8"/>
  <c r="B72" i="8"/>
  <c r="K71" i="8"/>
  <c r="L71" i="8" s="1"/>
  <c r="M71" i="8" s="1"/>
  <c r="F71" i="8"/>
  <c r="D71" i="8"/>
  <c r="C71" i="8"/>
  <c r="B71" i="8"/>
  <c r="R71" i="8" s="1"/>
  <c r="K70" i="8"/>
  <c r="L70" i="8" s="1"/>
  <c r="M70" i="8" s="1"/>
  <c r="F70" i="8"/>
  <c r="D70" i="8"/>
  <c r="C70" i="8"/>
  <c r="B70" i="8"/>
  <c r="O70" i="8" s="1"/>
  <c r="K69" i="8"/>
  <c r="E69" i="8" s="1"/>
  <c r="F69" i="8"/>
  <c r="D69" i="8"/>
  <c r="C69" i="8"/>
  <c r="B69" i="8"/>
  <c r="R69" i="8" s="1"/>
  <c r="K68" i="8"/>
  <c r="E68" i="8" s="1"/>
  <c r="F68" i="8"/>
  <c r="D68" i="8"/>
  <c r="C68" i="8"/>
  <c r="B68" i="8"/>
  <c r="S68" i="8" s="1"/>
  <c r="K67" i="8"/>
  <c r="L67" i="8" s="1"/>
  <c r="M67" i="8" s="1"/>
  <c r="F67" i="8"/>
  <c r="D67" i="8"/>
  <c r="C67" i="8"/>
  <c r="B67" i="8"/>
  <c r="K66" i="8"/>
  <c r="L66" i="8" s="1"/>
  <c r="M66" i="8" s="1"/>
  <c r="F66" i="8"/>
  <c r="D66" i="8"/>
  <c r="C66" i="8"/>
  <c r="B66" i="8"/>
  <c r="Q66" i="8" s="1"/>
  <c r="K65" i="8"/>
  <c r="L65" i="8" s="1"/>
  <c r="M65" i="8" s="1"/>
  <c r="F65" i="8"/>
  <c r="D65" i="8"/>
  <c r="C65" i="8"/>
  <c r="B65" i="8"/>
  <c r="R65" i="8" s="1"/>
  <c r="K64" i="8"/>
  <c r="E64" i="8" s="1"/>
  <c r="F64" i="8"/>
  <c r="D64" i="8"/>
  <c r="C64" i="8"/>
  <c r="B64" i="8"/>
  <c r="S64" i="8" s="1"/>
  <c r="K63" i="8"/>
  <c r="L63" i="8" s="1"/>
  <c r="M63" i="8" s="1"/>
  <c r="F63" i="8"/>
  <c r="D63" i="8"/>
  <c r="C63" i="8"/>
  <c r="B63" i="8"/>
  <c r="P63" i="8" s="1"/>
  <c r="K62" i="8"/>
  <c r="L62" i="8" s="1"/>
  <c r="M62" i="8" s="1"/>
  <c r="F62" i="8"/>
  <c r="D62" i="8"/>
  <c r="C62" i="8"/>
  <c r="B62" i="8"/>
  <c r="K61" i="8"/>
  <c r="E61" i="8" s="1"/>
  <c r="F61" i="8"/>
  <c r="D61" i="8"/>
  <c r="C61" i="8"/>
  <c r="B61" i="8"/>
  <c r="R61" i="8" s="1"/>
  <c r="K60" i="8"/>
  <c r="L60" i="8" s="1"/>
  <c r="M60" i="8" s="1"/>
  <c r="F60" i="8"/>
  <c r="D60" i="8"/>
  <c r="C60" i="8"/>
  <c r="B60" i="8"/>
  <c r="K57" i="8"/>
  <c r="L57" i="8" s="1"/>
  <c r="M57" i="8" s="1"/>
  <c r="F57" i="8"/>
  <c r="F58" i="8" s="1"/>
  <c r="D57" i="8"/>
  <c r="C57" i="8"/>
  <c r="B57" i="8"/>
  <c r="Q57" i="8" s="1"/>
  <c r="K56" i="8"/>
  <c r="E56" i="8" s="1"/>
  <c r="F56" i="8"/>
  <c r="D56" i="8"/>
  <c r="C56" i="8"/>
  <c r="B56" i="8"/>
  <c r="R56" i="8" s="1"/>
  <c r="K55" i="8"/>
  <c r="E55" i="8" s="1"/>
  <c r="F55" i="8"/>
  <c r="D55" i="8"/>
  <c r="C55" i="8"/>
  <c r="B55" i="8"/>
  <c r="S55" i="8" s="1"/>
  <c r="K54" i="8"/>
  <c r="L54" i="8" s="1"/>
  <c r="M54" i="8" s="1"/>
  <c r="F54" i="8"/>
  <c r="D54" i="8"/>
  <c r="C54" i="8"/>
  <c r="B54" i="8"/>
  <c r="P54" i="8" s="1"/>
  <c r="K53" i="8"/>
  <c r="L53" i="8" s="1"/>
  <c r="M53" i="8" s="1"/>
  <c r="F53" i="8"/>
  <c r="D53" i="8"/>
  <c r="C53" i="8"/>
  <c r="B53" i="8"/>
  <c r="Q53" i="8" s="1"/>
  <c r="K52" i="8"/>
  <c r="L52" i="8" s="1"/>
  <c r="M52" i="8" s="1"/>
  <c r="F52" i="8"/>
  <c r="D52" i="8"/>
  <c r="C52" i="8"/>
  <c r="B52" i="8"/>
  <c r="R52" i="8" s="1"/>
  <c r="K51" i="8"/>
  <c r="E51" i="8" s="1"/>
  <c r="F51" i="8"/>
  <c r="D51" i="8"/>
  <c r="C51" i="8"/>
  <c r="B51" i="8"/>
  <c r="S51" i="8" s="1"/>
  <c r="K50" i="8"/>
  <c r="L50" i="8" s="1"/>
  <c r="M50" i="8" s="1"/>
  <c r="F50" i="8"/>
  <c r="D50" i="8"/>
  <c r="C50" i="8"/>
  <c r="B50" i="8"/>
  <c r="P50" i="8" s="1"/>
  <c r="K49" i="8"/>
  <c r="L49" i="8" s="1"/>
  <c r="M49" i="8" s="1"/>
  <c r="F49" i="8"/>
  <c r="D49" i="8"/>
  <c r="C49" i="8"/>
  <c r="B49" i="8"/>
  <c r="Q49" i="8" s="1"/>
  <c r="K48" i="8"/>
  <c r="L48" i="8" s="1"/>
  <c r="M48" i="8" s="1"/>
  <c r="F48" i="8"/>
  <c r="D48" i="8"/>
  <c r="C48" i="8"/>
  <c r="B48" i="8"/>
  <c r="R48" i="8" s="1"/>
  <c r="K47" i="8"/>
  <c r="E47" i="8" s="1"/>
  <c r="F47" i="8"/>
  <c r="D47" i="8"/>
  <c r="C47" i="8"/>
  <c r="B47" i="8"/>
  <c r="S47" i="8" s="1"/>
  <c r="K46" i="8"/>
  <c r="L46" i="8" s="1"/>
  <c r="M46" i="8" s="1"/>
  <c r="F46" i="8"/>
  <c r="D46" i="8"/>
  <c r="C46" i="8"/>
  <c r="B46" i="8"/>
  <c r="P46" i="8" s="1"/>
  <c r="K45" i="8"/>
  <c r="L45" i="8" s="1"/>
  <c r="M45" i="8" s="1"/>
  <c r="F45" i="8"/>
  <c r="D45" i="8"/>
  <c r="C45" i="8"/>
  <c r="B45" i="8"/>
  <c r="K44" i="8"/>
  <c r="E44" i="8" s="1"/>
  <c r="F44" i="8"/>
  <c r="D44" i="8"/>
  <c r="C44" i="8"/>
  <c r="B44" i="8"/>
  <c r="R44" i="8" s="1"/>
  <c r="K41" i="8"/>
  <c r="L41" i="8" s="1"/>
  <c r="M41" i="8" s="1"/>
  <c r="F41" i="8"/>
  <c r="F42" i="8" s="1"/>
  <c r="D41" i="8"/>
  <c r="C41" i="8"/>
  <c r="B41" i="8"/>
  <c r="P41" i="8" s="1"/>
  <c r="K40" i="8"/>
  <c r="L40" i="8" s="1"/>
  <c r="M40" i="8" s="1"/>
  <c r="F40" i="8"/>
  <c r="D40" i="8"/>
  <c r="C40" i="8"/>
  <c r="B40" i="8"/>
  <c r="K39" i="8"/>
  <c r="L39" i="8" s="1"/>
  <c r="M39" i="8" s="1"/>
  <c r="F39" i="8"/>
  <c r="D39" i="8"/>
  <c r="C39" i="8"/>
  <c r="B39" i="8"/>
  <c r="R39" i="8" s="1"/>
  <c r="K38" i="8"/>
  <c r="E38" i="8" s="1"/>
  <c r="F38" i="8"/>
  <c r="D38" i="8"/>
  <c r="C38" i="8"/>
  <c r="B38" i="8"/>
  <c r="K37" i="8"/>
  <c r="L37" i="8" s="1"/>
  <c r="M37" i="8" s="1"/>
  <c r="F37" i="8"/>
  <c r="D37" i="8"/>
  <c r="C37" i="8"/>
  <c r="B37" i="8"/>
  <c r="P37" i="8" s="1"/>
  <c r="K36" i="8"/>
  <c r="L36" i="8" s="1"/>
  <c r="M36" i="8" s="1"/>
  <c r="F36" i="8"/>
  <c r="D36" i="8"/>
  <c r="C36" i="8"/>
  <c r="B36" i="8"/>
  <c r="Q36" i="8" s="1"/>
  <c r="K35" i="8"/>
  <c r="L35" i="8" s="1"/>
  <c r="M35" i="8" s="1"/>
  <c r="F35" i="8"/>
  <c r="D35" i="8"/>
  <c r="C35" i="8"/>
  <c r="B35" i="8"/>
  <c r="R35" i="8" s="1"/>
  <c r="K34" i="8"/>
  <c r="E34" i="8" s="1"/>
  <c r="F34" i="8"/>
  <c r="D34" i="8"/>
  <c r="C34" i="8"/>
  <c r="B34" i="8"/>
  <c r="S34" i="8" s="1"/>
  <c r="K33" i="8"/>
  <c r="L33" i="8" s="1"/>
  <c r="M33" i="8" s="1"/>
  <c r="F33" i="8"/>
  <c r="D33" i="8"/>
  <c r="C33" i="8"/>
  <c r="B33" i="8"/>
  <c r="P33" i="8" s="1"/>
  <c r="K32" i="8"/>
  <c r="L32" i="8" s="1"/>
  <c r="M32" i="8" s="1"/>
  <c r="F32" i="8"/>
  <c r="D32" i="8"/>
  <c r="C32" i="8"/>
  <c r="B32" i="8"/>
  <c r="K31" i="8"/>
  <c r="E31" i="8" s="1"/>
  <c r="F31" i="8"/>
  <c r="D31" i="8"/>
  <c r="C31" i="8"/>
  <c r="B31" i="8"/>
  <c r="R31" i="8" s="1"/>
  <c r="K30" i="8"/>
  <c r="L30" i="8" s="1"/>
  <c r="M30" i="8" s="1"/>
  <c r="F30" i="8"/>
  <c r="D30" i="8"/>
  <c r="C30" i="8"/>
  <c r="B30" i="8"/>
  <c r="S30" i="8" s="1"/>
  <c r="K29" i="8"/>
  <c r="L29" i="8" s="1"/>
  <c r="M29" i="8" s="1"/>
  <c r="F29" i="8"/>
  <c r="D29" i="8"/>
  <c r="C29" i="8"/>
  <c r="B29" i="8"/>
  <c r="P29" i="8" s="1"/>
  <c r="K28" i="8"/>
  <c r="L28" i="8" s="1"/>
  <c r="M28" i="8" s="1"/>
  <c r="F28" i="8"/>
  <c r="D28" i="8"/>
  <c r="C28" i="8"/>
  <c r="B28" i="8"/>
  <c r="K25" i="8"/>
  <c r="F25" i="8"/>
  <c r="F26" i="8" s="1"/>
  <c r="D25" i="8"/>
  <c r="C25" i="8"/>
  <c r="B25" i="8"/>
  <c r="S25" i="8" s="1"/>
  <c r="K24" i="8"/>
  <c r="L24" i="8" s="1"/>
  <c r="M24" i="8" s="1"/>
  <c r="F24" i="8"/>
  <c r="D24" i="8"/>
  <c r="C24" i="8"/>
  <c r="B24" i="8"/>
  <c r="P24" i="8" s="1"/>
  <c r="K23" i="8"/>
  <c r="L23" i="8" s="1"/>
  <c r="M23" i="8" s="1"/>
  <c r="F23" i="8"/>
  <c r="D23" i="8"/>
  <c r="C23" i="8"/>
  <c r="B23" i="8"/>
  <c r="Q23" i="8" s="1"/>
  <c r="K22" i="8"/>
  <c r="E22" i="8" s="1"/>
  <c r="F22" i="8"/>
  <c r="D22" i="8"/>
  <c r="C22" i="8"/>
  <c r="B22" i="8"/>
  <c r="R22" i="8" s="1"/>
  <c r="K21" i="8"/>
  <c r="E21" i="8" s="1"/>
  <c r="F21" i="8"/>
  <c r="D21" i="8"/>
  <c r="C21" i="8"/>
  <c r="B21" i="8"/>
  <c r="S21" i="8" s="1"/>
  <c r="K20" i="8"/>
  <c r="L20" i="8" s="1"/>
  <c r="M20" i="8" s="1"/>
  <c r="F20" i="8"/>
  <c r="D20" i="8"/>
  <c r="C20" i="8"/>
  <c r="B20" i="8"/>
  <c r="K19" i="8"/>
  <c r="L19" i="8" s="1"/>
  <c r="M19" i="8" s="1"/>
  <c r="F19" i="8"/>
  <c r="D19" i="8"/>
  <c r="C19" i="8"/>
  <c r="B19" i="8"/>
  <c r="O19" i="8" s="1"/>
  <c r="K18" i="8"/>
  <c r="L18" i="8" s="1"/>
  <c r="M18" i="8" s="1"/>
  <c r="F18" i="8"/>
  <c r="D18" i="8"/>
  <c r="C18" i="8"/>
  <c r="B18" i="8"/>
  <c r="R18" i="8" s="1"/>
  <c r="K17" i="8"/>
  <c r="E17" i="8" s="1"/>
  <c r="F17" i="8"/>
  <c r="D17" i="8"/>
  <c r="C17" i="8"/>
  <c r="B17" i="8"/>
  <c r="S17" i="8" s="1"/>
  <c r="K16" i="8"/>
  <c r="L16" i="8" s="1"/>
  <c r="M16" i="8" s="1"/>
  <c r="F16" i="8"/>
  <c r="D16" i="8"/>
  <c r="C16" i="8"/>
  <c r="B16" i="8"/>
  <c r="P16" i="8" s="1"/>
  <c r="K15" i="8"/>
  <c r="L15" i="8" s="1"/>
  <c r="M15" i="8" s="1"/>
  <c r="F15" i="8"/>
  <c r="D15" i="8"/>
  <c r="C15" i="8"/>
  <c r="B15" i="8"/>
  <c r="Q15" i="8" s="1"/>
  <c r="K14" i="8"/>
  <c r="L14" i="8" s="1"/>
  <c r="M14" i="8" s="1"/>
  <c r="F14" i="8"/>
  <c r="D14" i="8"/>
  <c r="C14" i="8"/>
  <c r="B14" i="8"/>
  <c r="R14" i="8" s="1"/>
  <c r="K13" i="8"/>
  <c r="E13" i="8" s="1"/>
  <c r="F13" i="8"/>
  <c r="D13" i="8"/>
  <c r="C13" i="8"/>
  <c r="B13" i="8"/>
  <c r="K12" i="8"/>
  <c r="L12" i="8" s="1"/>
  <c r="M12" i="8" s="1"/>
  <c r="F12" i="8"/>
  <c r="D12" i="8"/>
  <c r="C12" i="8"/>
  <c r="B12" i="8"/>
  <c r="P12" i="8" s="1"/>
  <c r="K9" i="8"/>
  <c r="L9" i="8" s="1"/>
  <c r="M9" i="8" s="1"/>
  <c r="F9" i="8"/>
  <c r="F10" i="8" s="1"/>
  <c r="D9" i="8"/>
  <c r="C9" i="8"/>
  <c r="B9" i="8"/>
  <c r="R9" i="8" s="1"/>
  <c r="K8" i="8"/>
  <c r="E8" i="8" s="1"/>
  <c r="F8" i="8"/>
  <c r="D8" i="8"/>
  <c r="C8" i="8"/>
  <c r="B8" i="8"/>
  <c r="S8" i="8" s="1"/>
  <c r="K7" i="8"/>
  <c r="L7" i="8" s="1"/>
  <c r="M7" i="8" s="1"/>
  <c r="F7" i="8"/>
  <c r="D7" i="8"/>
  <c r="C7" i="8"/>
  <c r="B7" i="8"/>
  <c r="K6" i="8"/>
  <c r="L6" i="8" s="1"/>
  <c r="M6" i="8" s="1"/>
  <c r="F6" i="8"/>
  <c r="D6" i="8"/>
  <c r="C6" i="8"/>
  <c r="B6" i="8"/>
  <c r="Q6" i="8" s="1"/>
  <c r="K5" i="8"/>
  <c r="E5" i="8" s="1"/>
  <c r="F5" i="8"/>
  <c r="D5" i="8"/>
  <c r="C5" i="8"/>
  <c r="B5" i="8"/>
  <c r="R5" i="8" s="1"/>
  <c r="K4" i="8"/>
  <c r="L4" i="8" s="1"/>
  <c r="M4" i="8" s="1"/>
  <c r="F4" i="8"/>
  <c r="D4" i="8"/>
  <c r="C4" i="8"/>
  <c r="B4" i="8"/>
  <c r="N4" i="8" s="1"/>
  <c r="K3" i="8"/>
  <c r="L3" i="8" s="1"/>
  <c r="M3" i="8" s="1"/>
  <c r="F3" i="8"/>
  <c r="D3" i="8"/>
  <c r="C3" i="8"/>
  <c r="B3" i="8"/>
  <c r="M720" i="7"/>
  <c r="L720" i="7"/>
  <c r="K720" i="7"/>
  <c r="J720" i="7"/>
  <c r="E720" i="7"/>
  <c r="M719" i="7"/>
  <c r="L719" i="7"/>
  <c r="K719" i="7"/>
  <c r="J719" i="7"/>
  <c r="E719" i="7"/>
  <c r="M718" i="7"/>
  <c r="L718" i="7"/>
  <c r="K718" i="7"/>
  <c r="J718" i="7"/>
  <c r="E718" i="7"/>
  <c r="M717" i="7"/>
  <c r="L717" i="7"/>
  <c r="K717" i="7"/>
  <c r="J717" i="7"/>
  <c r="E717" i="7"/>
  <c r="M716" i="7"/>
  <c r="L716" i="7"/>
  <c r="K716" i="7"/>
  <c r="J716" i="7"/>
  <c r="E716" i="7"/>
  <c r="M715" i="7"/>
  <c r="L715" i="7"/>
  <c r="K715" i="7"/>
  <c r="J715" i="7"/>
  <c r="E715" i="7"/>
  <c r="M714" i="7"/>
  <c r="L714" i="7"/>
  <c r="K714" i="7"/>
  <c r="J714" i="7"/>
  <c r="E714" i="7"/>
  <c r="M712" i="7"/>
  <c r="L712" i="7"/>
  <c r="M710" i="7"/>
  <c r="L710" i="7"/>
  <c r="K710" i="7"/>
  <c r="J710" i="7"/>
  <c r="E710" i="7"/>
  <c r="L709" i="7"/>
  <c r="J709" i="7"/>
  <c r="M709" i="7" s="1"/>
  <c r="E709" i="7"/>
  <c r="M708" i="7"/>
  <c r="L708" i="7"/>
  <c r="K708" i="7"/>
  <c r="J708" i="7"/>
  <c r="E708" i="7"/>
  <c r="L707" i="7"/>
  <c r="J707" i="7"/>
  <c r="K707" i="7" s="1"/>
  <c r="E707" i="7"/>
  <c r="M706" i="7"/>
  <c r="L706" i="7"/>
  <c r="K706" i="7"/>
  <c r="J706" i="7"/>
  <c r="E706" i="7"/>
  <c r="L705" i="7"/>
  <c r="J705" i="7"/>
  <c r="M705" i="7" s="1"/>
  <c r="E705" i="7"/>
  <c r="M704" i="7"/>
  <c r="L704" i="7"/>
  <c r="K704" i="7"/>
  <c r="J704" i="7"/>
  <c r="E704" i="7"/>
  <c r="M702" i="7"/>
  <c r="L702" i="7"/>
  <c r="M700" i="7"/>
  <c r="L700" i="7"/>
  <c r="K700" i="7"/>
  <c r="J700" i="7"/>
  <c r="E700" i="7"/>
  <c r="M699" i="7"/>
  <c r="L699" i="7"/>
  <c r="K699" i="7"/>
  <c r="J699" i="7"/>
  <c r="E699" i="7"/>
  <c r="M698" i="7"/>
  <c r="L698" i="7"/>
  <c r="K698" i="7"/>
  <c r="J698" i="7"/>
  <c r="E698" i="7"/>
  <c r="M697" i="7"/>
  <c r="L697" i="7"/>
  <c r="K697" i="7"/>
  <c r="J697" i="7"/>
  <c r="E697" i="7"/>
  <c r="M696" i="7"/>
  <c r="L696" i="7"/>
  <c r="K696" i="7"/>
  <c r="J696" i="7"/>
  <c r="E696" i="7"/>
  <c r="M695" i="7"/>
  <c r="L695" i="7"/>
  <c r="K695" i="7"/>
  <c r="J695" i="7"/>
  <c r="E695" i="7"/>
  <c r="M694" i="7"/>
  <c r="L694" i="7"/>
  <c r="K694" i="7"/>
  <c r="J694" i="7"/>
  <c r="E694" i="7"/>
  <c r="M692" i="7"/>
  <c r="L692" i="7"/>
  <c r="L690" i="7"/>
  <c r="J690" i="7"/>
  <c r="K690" i="7" s="1"/>
  <c r="K689" i="4" s="1"/>
  <c r="E690" i="7"/>
  <c r="M689" i="7"/>
  <c r="L689" i="7"/>
  <c r="K689" i="7"/>
  <c r="J689" i="7"/>
  <c r="E689" i="7"/>
  <c r="L688" i="7"/>
  <c r="J688" i="7"/>
  <c r="M688" i="7" s="1"/>
  <c r="E688" i="7"/>
  <c r="M687" i="7"/>
  <c r="L687" i="7"/>
  <c r="K687" i="7"/>
  <c r="J687" i="7"/>
  <c r="E687" i="7"/>
  <c r="L686" i="7"/>
  <c r="J686" i="7"/>
  <c r="K686" i="7" s="1"/>
  <c r="K685" i="4" s="1"/>
  <c r="E686" i="7"/>
  <c r="M685" i="7"/>
  <c r="L685" i="7"/>
  <c r="K685" i="7"/>
  <c r="J685" i="7"/>
  <c r="E685" i="7"/>
  <c r="L684" i="7"/>
  <c r="J684" i="7"/>
  <c r="M684" i="7" s="1"/>
  <c r="E684" i="7"/>
  <c r="M682" i="7"/>
  <c r="L682" i="7"/>
  <c r="M680" i="7"/>
  <c r="L680" i="7"/>
  <c r="K680" i="7"/>
  <c r="J680" i="7"/>
  <c r="E680" i="7"/>
  <c r="M679" i="7"/>
  <c r="L679" i="7"/>
  <c r="K679" i="7"/>
  <c r="J679" i="7"/>
  <c r="E679" i="7"/>
  <c r="M678" i="7"/>
  <c r="L678" i="7"/>
  <c r="K678" i="7"/>
  <c r="J678" i="7"/>
  <c r="E678" i="7"/>
  <c r="M677" i="7"/>
  <c r="L677" i="7"/>
  <c r="K677" i="7"/>
  <c r="J677" i="7"/>
  <c r="E677" i="7"/>
  <c r="M676" i="7"/>
  <c r="L676" i="7"/>
  <c r="K676" i="7"/>
  <c r="J676" i="7"/>
  <c r="E676" i="7"/>
  <c r="M675" i="7"/>
  <c r="L675" i="7"/>
  <c r="K675" i="7"/>
  <c r="J675" i="7"/>
  <c r="E675" i="7"/>
  <c r="M674" i="7"/>
  <c r="L674" i="7"/>
  <c r="K674" i="7"/>
  <c r="J674" i="7"/>
  <c r="E674" i="7"/>
  <c r="M672" i="7"/>
  <c r="L672" i="7"/>
  <c r="M670" i="7"/>
  <c r="L670" i="7"/>
  <c r="K670" i="7"/>
  <c r="J670" i="7"/>
  <c r="E670" i="7"/>
  <c r="L669" i="7"/>
  <c r="J669" i="7"/>
  <c r="K669" i="7" s="1"/>
  <c r="E669" i="7"/>
  <c r="M668" i="7"/>
  <c r="L668" i="7"/>
  <c r="K668" i="7"/>
  <c r="J668" i="7"/>
  <c r="E668" i="7"/>
  <c r="L667" i="7"/>
  <c r="J667" i="7"/>
  <c r="M667" i="7" s="1"/>
  <c r="E667" i="7"/>
  <c r="M666" i="7"/>
  <c r="L666" i="7"/>
  <c r="K666" i="7"/>
  <c r="J666" i="7"/>
  <c r="E666" i="7"/>
  <c r="L665" i="7"/>
  <c r="J665" i="7"/>
  <c r="K665" i="7" s="1"/>
  <c r="E665" i="7"/>
  <c r="M664" i="7"/>
  <c r="L664" i="7"/>
  <c r="K664" i="7"/>
  <c r="J664" i="7"/>
  <c r="E664" i="7"/>
  <c r="M662" i="7"/>
  <c r="L662" i="7"/>
  <c r="M660" i="7"/>
  <c r="L660" i="7"/>
  <c r="K660" i="7"/>
  <c r="J660" i="7"/>
  <c r="E660" i="7"/>
  <c r="M659" i="7"/>
  <c r="L659" i="7"/>
  <c r="K659" i="7"/>
  <c r="J659" i="7"/>
  <c r="E659" i="7"/>
  <c r="M658" i="7"/>
  <c r="L658" i="7"/>
  <c r="K658" i="7"/>
  <c r="J658" i="7"/>
  <c r="E658" i="7"/>
  <c r="M657" i="7"/>
  <c r="L657" i="7"/>
  <c r="K657" i="7"/>
  <c r="J657" i="7"/>
  <c r="E657" i="7"/>
  <c r="M656" i="7"/>
  <c r="L656" i="7"/>
  <c r="K656" i="7"/>
  <c r="J656" i="7"/>
  <c r="E656" i="7"/>
  <c r="M655" i="7"/>
  <c r="L655" i="7"/>
  <c r="K655" i="7"/>
  <c r="J655" i="7"/>
  <c r="E655" i="7"/>
  <c r="M654" i="7"/>
  <c r="L654" i="7"/>
  <c r="K654" i="7"/>
  <c r="J654" i="7"/>
  <c r="E654" i="7"/>
  <c r="M652" i="7"/>
  <c r="L652" i="7"/>
  <c r="L650" i="7"/>
  <c r="J650" i="7"/>
  <c r="M650" i="7" s="1"/>
  <c r="E650" i="7"/>
  <c r="M649" i="7"/>
  <c r="L649" i="7"/>
  <c r="K649" i="7"/>
  <c r="J649" i="7"/>
  <c r="E649" i="7"/>
  <c r="L648" i="7"/>
  <c r="K648" i="7"/>
  <c r="J648" i="7"/>
  <c r="M648" i="7" s="1"/>
  <c r="E648" i="7"/>
  <c r="L647" i="7"/>
  <c r="K647" i="7"/>
  <c r="J647" i="7"/>
  <c r="M647" i="7" s="1"/>
  <c r="E647" i="7"/>
  <c r="L646" i="7"/>
  <c r="J646" i="7"/>
  <c r="M646" i="7" s="1"/>
  <c r="E646" i="7"/>
  <c r="M645" i="7"/>
  <c r="L645" i="7"/>
  <c r="K645" i="7"/>
  <c r="J645" i="7"/>
  <c r="E645" i="7"/>
  <c r="L644" i="7"/>
  <c r="K644" i="7"/>
  <c r="J644" i="7"/>
  <c r="M644" i="7" s="1"/>
  <c r="E644" i="7"/>
  <c r="M642" i="7"/>
  <c r="L642" i="7"/>
  <c r="M640" i="7"/>
  <c r="L640" i="7"/>
  <c r="K640" i="7"/>
  <c r="J640" i="7"/>
  <c r="E640" i="7"/>
  <c r="M639" i="7"/>
  <c r="L639" i="7"/>
  <c r="K639" i="7"/>
  <c r="J639" i="7"/>
  <c r="E639" i="7"/>
  <c r="M638" i="7"/>
  <c r="L638" i="7"/>
  <c r="K638" i="7"/>
  <c r="J638" i="7"/>
  <c r="E638" i="7"/>
  <c r="M637" i="7"/>
  <c r="L637" i="7"/>
  <c r="K637" i="7"/>
  <c r="J637" i="7"/>
  <c r="E637" i="7"/>
  <c r="M636" i="7"/>
  <c r="L636" i="7"/>
  <c r="K636" i="7"/>
  <c r="J636" i="7"/>
  <c r="E636" i="7"/>
  <c r="M635" i="7"/>
  <c r="L635" i="7"/>
  <c r="K635" i="7"/>
  <c r="J635" i="7"/>
  <c r="E635" i="7"/>
  <c r="M634" i="7"/>
  <c r="L634" i="7"/>
  <c r="K634" i="7"/>
  <c r="J634" i="7"/>
  <c r="E634" i="7"/>
  <c r="M632" i="7"/>
  <c r="L632" i="7"/>
  <c r="L630" i="7"/>
  <c r="K630" i="7"/>
  <c r="J630" i="7"/>
  <c r="M630" i="7" s="1"/>
  <c r="E630" i="7"/>
  <c r="L629" i="7"/>
  <c r="J629" i="7"/>
  <c r="M629" i="7" s="1"/>
  <c r="E629" i="7"/>
  <c r="M628" i="7"/>
  <c r="L628" i="7"/>
  <c r="K628" i="7"/>
  <c r="J628" i="7"/>
  <c r="E628" i="7"/>
  <c r="L627" i="7"/>
  <c r="K627" i="7"/>
  <c r="J627" i="7"/>
  <c r="M627" i="7" s="1"/>
  <c r="E627" i="7"/>
  <c r="L626" i="7"/>
  <c r="K626" i="7"/>
  <c r="J626" i="7"/>
  <c r="M626" i="7" s="1"/>
  <c r="E626" i="7"/>
  <c r="L625" i="7"/>
  <c r="J625" i="7"/>
  <c r="M625" i="7" s="1"/>
  <c r="E625" i="7"/>
  <c r="M624" i="7"/>
  <c r="L624" i="7"/>
  <c r="K624" i="7"/>
  <c r="J624" i="7"/>
  <c r="E624" i="7"/>
  <c r="M622" i="7"/>
  <c r="L622" i="7"/>
  <c r="M620" i="7"/>
  <c r="L620" i="7"/>
  <c r="K620" i="7"/>
  <c r="J620" i="7"/>
  <c r="E620" i="7"/>
  <c r="M619" i="7"/>
  <c r="L619" i="7"/>
  <c r="K619" i="7"/>
  <c r="J619" i="7"/>
  <c r="E619" i="7"/>
  <c r="M618" i="7"/>
  <c r="L618" i="7"/>
  <c r="K618" i="7"/>
  <c r="J618" i="7"/>
  <c r="E618" i="7"/>
  <c r="M617" i="7"/>
  <c r="L617" i="7"/>
  <c r="K617" i="7"/>
  <c r="J617" i="7"/>
  <c r="E617" i="7"/>
  <c r="M616" i="7"/>
  <c r="L616" i="7"/>
  <c r="K616" i="7"/>
  <c r="J616" i="7"/>
  <c r="E616" i="7"/>
  <c r="M615" i="7"/>
  <c r="L615" i="7"/>
  <c r="K615" i="7"/>
  <c r="J615" i="7"/>
  <c r="E615" i="7"/>
  <c r="M614" i="7"/>
  <c r="L614" i="7"/>
  <c r="K614" i="7"/>
  <c r="J614" i="7"/>
  <c r="E614" i="7"/>
  <c r="M612" i="7"/>
  <c r="L612" i="7"/>
  <c r="L610" i="7"/>
  <c r="K610" i="7"/>
  <c r="J610" i="7"/>
  <c r="M610" i="7" s="1"/>
  <c r="E610" i="7"/>
  <c r="L609" i="7"/>
  <c r="J609" i="7"/>
  <c r="M609" i="7" s="1"/>
  <c r="E609" i="7"/>
  <c r="M608" i="7"/>
  <c r="L608" i="7"/>
  <c r="J608" i="7"/>
  <c r="K608" i="7" s="1"/>
  <c r="E608" i="7"/>
  <c r="M607" i="7"/>
  <c r="L607" i="7"/>
  <c r="K607" i="7"/>
  <c r="J607" i="7"/>
  <c r="E607" i="7"/>
  <c r="L606" i="7"/>
  <c r="K606" i="7"/>
  <c r="J606" i="7"/>
  <c r="M606" i="7" s="1"/>
  <c r="E606" i="7"/>
  <c r="L605" i="7"/>
  <c r="J605" i="7"/>
  <c r="M605" i="7" s="1"/>
  <c r="E605" i="7"/>
  <c r="M604" i="7"/>
  <c r="L604" i="7"/>
  <c r="J604" i="7"/>
  <c r="K604" i="7" s="1"/>
  <c r="E604" i="7"/>
  <c r="M602" i="7"/>
  <c r="L602" i="7"/>
  <c r="M600" i="7"/>
  <c r="L600" i="7"/>
  <c r="K600" i="7"/>
  <c r="J600" i="7"/>
  <c r="E600" i="7"/>
  <c r="M599" i="7"/>
  <c r="L599" i="7"/>
  <c r="K599" i="7"/>
  <c r="J599" i="7"/>
  <c r="E599" i="7"/>
  <c r="M598" i="7"/>
  <c r="L598" i="7"/>
  <c r="K598" i="7"/>
  <c r="J598" i="7"/>
  <c r="E598" i="7"/>
  <c r="M597" i="7"/>
  <c r="L597" i="7"/>
  <c r="K597" i="7"/>
  <c r="J597" i="7"/>
  <c r="E597" i="7"/>
  <c r="M596" i="7"/>
  <c r="L596" i="7"/>
  <c r="K596" i="7"/>
  <c r="J596" i="7"/>
  <c r="E596" i="7"/>
  <c r="M595" i="7"/>
  <c r="L595" i="7"/>
  <c r="K595" i="7"/>
  <c r="J595" i="7"/>
  <c r="E595" i="7"/>
  <c r="M594" i="7"/>
  <c r="L594" i="7"/>
  <c r="K594" i="7"/>
  <c r="J594" i="7"/>
  <c r="E594" i="7"/>
  <c r="M592" i="7"/>
  <c r="L592" i="7"/>
  <c r="M590" i="7"/>
  <c r="L590" i="7"/>
  <c r="K590" i="7"/>
  <c r="J590" i="7"/>
  <c r="E590" i="7"/>
  <c r="L589" i="7"/>
  <c r="J589" i="7"/>
  <c r="K589" i="7" s="1"/>
  <c r="E589" i="7"/>
  <c r="M588" i="7"/>
  <c r="L588" i="7"/>
  <c r="K588" i="7"/>
  <c r="J588" i="7"/>
  <c r="E588" i="7"/>
  <c r="L587" i="7"/>
  <c r="J587" i="7"/>
  <c r="M587" i="7" s="1"/>
  <c r="E587" i="7"/>
  <c r="M586" i="7"/>
  <c r="L586" i="7"/>
  <c r="K586" i="7"/>
  <c r="J586" i="7"/>
  <c r="E586" i="7"/>
  <c r="L585" i="7"/>
  <c r="J585" i="7"/>
  <c r="K585" i="7" s="1"/>
  <c r="E585" i="7"/>
  <c r="M584" i="7"/>
  <c r="L584" i="7"/>
  <c r="K584" i="7"/>
  <c r="J584" i="7"/>
  <c r="E584" i="7"/>
  <c r="M582" i="7"/>
  <c r="L582" i="7"/>
  <c r="M580" i="7"/>
  <c r="L580" i="7"/>
  <c r="K580" i="7"/>
  <c r="J580" i="7"/>
  <c r="E580" i="7"/>
  <c r="M579" i="7"/>
  <c r="L579" i="7"/>
  <c r="K579" i="7"/>
  <c r="J579" i="7"/>
  <c r="E579" i="7"/>
  <c r="M578" i="7"/>
  <c r="L578" i="7"/>
  <c r="K578" i="7"/>
  <c r="J578" i="7"/>
  <c r="E578" i="7"/>
  <c r="M577" i="7"/>
  <c r="L577" i="7"/>
  <c r="K577" i="7"/>
  <c r="J577" i="7"/>
  <c r="E577" i="7"/>
  <c r="M576" i="7"/>
  <c r="L576" i="7"/>
  <c r="K576" i="7"/>
  <c r="J576" i="7"/>
  <c r="E576" i="7"/>
  <c r="M575" i="7"/>
  <c r="L575" i="7"/>
  <c r="K575" i="7"/>
  <c r="J575" i="7"/>
  <c r="E575" i="7"/>
  <c r="M574" i="7"/>
  <c r="L574" i="7"/>
  <c r="K574" i="7"/>
  <c r="J574" i="7"/>
  <c r="E574" i="7"/>
  <c r="M571" i="7"/>
  <c r="L571" i="7"/>
  <c r="K571" i="7"/>
  <c r="J571" i="7"/>
  <c r="E571" i="7"/>
  <c r="M570" i="7"/>
  <c r="L570" i="7"/>
  <c r="K570" i="7"/>
  <c r="J570" i="7"/>
  <c r="E570" i="7"/>
  <c r="M569" i="7"/>
  <c r="L569" i="7"/>
  <c r="K569" i="7"/>
  <c r="J569" i="7"/>
  <c r="E569" i="7"/>
  <c r="M568" i="7"/>
  <c r="L568" i="7"/>
  <c r="K568" i="7"/>
  <c r="J568" i="7"/>
  <c r="E568" i="7"/>
  <c r="M567" i="7"/>
  <c r="L567" i="7"/>
  <c r="K567" i="7"/>
  <c r="J567" i="7"/>
  <c r="E567" i="7"/>
  <c r="M566" i="7"/>
  <c r="L566" i="7"/>
  <c r="K566" i="7"/>
  <c r="J566" i="7"/>
  <c r="E566" i="7"/>
  <c r="M565" i="7"/>
  <c r="L565" i="7"/>
  <c r="K565" i="7"/>
  <c r="J565" i="7"/>
  <c r="E565" i="7"/>
  <c r="M563" i="7"/>
  <c r="L563" i="7"/>
  <c r="L561" i="7"/>
  <c r="J561" i="7"/>
  <c r="M561" i="7" s="1"/>
  <c r="E561" i="7"/>
  <c r="M560" i="7"/>
  <c r="L560" i="7"/>
  <c r="J560" i="7"/>
  <c r="K560" i="7" s="1"/>
  <c r="K559" i="4" s="1"/>
  <c r="E560" i="7"/>
  <c r="M559" i="7"/>
  <c r="L559" i="7"/>
  <c r="K559" i="7"/>
  <c r="J559" i="7"/>
  <c r="E559" i="7"/>
  <c r="L558" i="7"/>
  <c r="K558" i="7"/>
  <c r="J558" i="7"/>
  <c r="M558" i="7" s="1"/>
  <c r="E558" i="7"/>
  <c r="L557" i="7"/>
  <c r="J557" i="7"/>
  <c r="M557" i="7" s="1"/>
  <c r="E557" i="7"/>
  <c r="M556" i="7"/>
  <c r="L556" i="7"/>
  <c r="J556" i="7"/>
  <c r="K556" i="7" s="1"/>
  <c r="K555" i="4" s="1"/>
  <c r="E556" i="7"/>
  <c r="M555" i="7"/>
  <c r="L555" i="7"/>
  <c r="K555" i="7"/>
  <c r="J555" i="7"/>
  <c r="E555" i="7"/>
  <c r="M553" i="7"/>
  <c r="L553" i="7"/>
  <c r="M551" i="7"/>
  <c r="L551" i="7"/>
  <c r="K551" i="7"/>
  <c r="J551" i="7"/>
  <c r="E551" i="7"/>
  <c r="M550" i="7"/>
  <c r="L550" i="7"/>
  <c r="K550" i="7"/>
  <c r="J550" i="7"/>
  <c r="E550" i="7"/>
  <c r="M549" i="7"/>
  <c r="L549" i="7"/>
  <c r="K549" i="7"/>
  <c r="J549" i="7"/>
  <c r="E549" i="7"/>
  <c r="M548" i="7"/>
  <c r="L548" i="7"/>
  <c r="K548" i="7"/>
  <c r="J548" i="7"/>
  <c r="E548" i="7"/>
  <c r="M547" i="7"/>
  <c r="L547" i="7"/>
  <c r="K547" i="7"/>
  <c r="J547" i="7"/>
  <c r="E547" i="7"/>
  <c r="M546" i="7"/>
  <c r="L546" i="7"/>
  <c r="K546" i="7"/>
  <c r="J546" i="7"/>
  <c r="E546" i="7"/>
  <c r="M545" i="7"/>
  <c r="L545" i="7"/>
  <c r="K545" i="7"/>
  <c r="J545" i="7"/>
  <c r="E545" i="7"/>
  <c r="M543" i="7"/>
  <c r="L543" i="7"/>
  <c r="L541" i="7"/>
  <c r="K541" i="7"/>
  <c r="J541" i="7"/>
  <c r="M541" i="7" s="1"/>
  <c r="E541" i="7"/>
  <c r="L540" i="7"/>
  <c r="J540" i="7"/>
  <c r="M540" i="7" s="1"/>
  <c r="E540" i="7"/>
  <c r="M539" i="7"/>
  <c r="L539" i="7"/>
  <c r="J539" i="7"/>
  <c r="K539" i="7" s="1"/>
  <c r="E539" i="7"/>
  <c r="M538" i="7"/>
  <c r="L538" i="7"/>
  <c r="K538" i="7"/>
  <c r="J538" i="7"/>
  <c r="E538" i="7"/>
  <c r="L537" i="7"/>
  <c r="K537" i="7"/>
  <c r="J537" i="7"/>
  <c r="M537" i="7" s="1"/>
  <c r="E537" i="7"/>
  <c r="L536" i="7"/>
  <c r="J536" i="7"/>
  <c r="M536" i="7" s="1"/>
  <c r="E536" i="7"/>
  <c r="M535" i="7"/>
  <c r="L535" i="7"/>
  <c r="J535" i="7"/>
  <c r="K535" i="7" s="1"/>
  <c r="E535" i="7"/>
  <c r="M533" i="7"/>
  <c r="L533" i="7"/>
  <c r="M531" i="7"/>
  <c r="L531" i="7"/>
  <c r="K531" i="7"/>
  <c r="J531" i="7"/>
  <c r="E531" i="7"/>
  <c r="M530" i="7"/>
  <c r="L530" i="7"/>
  <c r="K530" i="7"/>
  <c r="J530" i="7"/>
  <c r="E530" i="7"/>
  <c r="M529" i="7"/>
  <c r="L529" i="7"/>
  <c r="K529" i="7"/>
  <c r="J529" i="7"/>
  <c r="E529" i="7"/>
  <c r="M528" i="7"/>
  <c r="L528" i="7"/>
  <c r="K528" i="7"/>
  <c r="J528" i="7"/>
  <c r="E528" i="7"/>
  <c r="M527" i="7"/>
  <c r="L527" i="7"/>
  <c r="K527" i="7"/>
  <c r="J527" i="7"/>
  <c r="E527" i="7"/>
  <c r="M526" i="7"/>
  <c r="L526" i="7"/>
  <c r="K526" i="7"/>
  <c r="J526" i="7"/>
  <c r="E526" i="7"/>
  <c r="M525" i="7"/>
  <c r="L525" i="7"/>
  <c r="K525" i="7"/>
  <c r="J525" i="7"/>
  <c r="E525" i="7"/>
  <c r="M523" i="7"/>
  <c r="L523" i="7"/>
  <c r="M521" i="7"/>
  <c r="L521" i="7"/>
  <c r="K521" i="7"/>
  <c r="J521" i="7"/>
  <c r="E521" i="7"/>
  <c r="L520" i="7"/>
  <c r="K520" i="7"/>
  <c r="J520" i="7"/>
  <c r="M520" i="7" s="1"/>
  <c r="E520" i="7"/>
  <c r="L519" i="7"/>
  <c r="J519" i="7"/>
  <c r="M519" i="7" s="1"/>
  <c r="E519" i="7"/>
  <c r="M518" i="7"/>
  <c r="L518" i="7"/>
  <c r="J518" i="7"/>
  <c r="K518" i="7" s="1"/>
  <c r="E518" i="7"/>
  <c r="M517" i="7"/>
  <c r="L517" i="7"/>
  <c r="K517" i="7"/>
  <c r="J517" i="7"/>
  <c r="E517" i="7"/>
  <c r="L516" i="7"/>
  <c r="K516" i="7"/>
  <c r="J516" i="7"/>
  <c r="M516" i="7" s="1"/>
  <c r="E516" i="7"/>
  <c r="L515" i="7"/>
  <c r="J515" i="7"/>
  <c r="M515" i="7" s="1"/>
  <c r="E515" i="7"/>
  <c r="M513" i="7"/>
  <c r="L513" i="7"/>
  <c r="M511" i="7"/>
  <c r="L511" i="7"/>
  <c r="K511" i="7"/>
  <c r="J511" i="7"/>
  <c r="E511" i="7"/>
  <c r="M510" i="7"/>
  <c r="L510" i="7"/>
  <c r="K510" i="7"/>
  <c r="J510" i="7"/>
  <c r="E510" i="7"/>
  <c r="M509" i="7"/>
  <c r="L509" i="7"/>
  <c r="K509" i="7"/>
  <c r="J509" i="7"/>
  <c r="E509" i="7"/>
  <c r="M508" i="7"/>
  <c r="L508" i="7"/>
  <c r="K508" i="7"/>
  <c r="J508" i="7"/>
  <c r="E508" i="7"/>
  <c r="M507" i="7"/>
  <c r="L507" i="7"/>
  <c r="K507" i="7"/>
  <c r="J507" i="7"/>
  <c r="E507" i="7"/>
  <c r="M506" i="7"/>
  <c r="L506" i="7"/>
  <c r="K506" i="7"/>
  <c r="J506" i="7"/>
  <c r="E506" i="7"/>
  <c r="M505" i="7"/>
  <c r="L505" i="7"/>
  <c r="K505" i="7"/>
  <c r="J505" i="7"/>
  <c r="E505" i="7"/>
  <c r="M503" i="7"/>
  <c r="L503" i="7"/>
  <c r="M501" i="7"/>
  <c r="L501" i="7"/>
  <c r="J501" i="7"/>
  <c r="K501" i="7" s="1"/>
  <c r="E501" i="7"/>
  <c r="M500" i="7"/>
  <c r="L500" i="7"/>
  <c r="K500" i="7"/>
  <c r="J500" i="7"/>
  <c r="E500" i="7"/>
  <c r="L499" i="7"/>
  <c r="K499" i="7"/>
  <c r="J499" i="7"/>
  <c r="M499" i="7" s="1"/>
  <c r="E499" i="7"/>
  <c r="L498" i="7"/>
  <c r="J498" i="7"/>
  <c r="M498" i="7" s="1"/>
  <c r="E498" i="7"/>
  <c r="M497" i="7"/>
  <c r="L497" i="7"/>
  <c r="J497" i="7"/>
  <c r="K497" i="7" s="1"/>
  <c r="E497" i="7"/>
  <c r="M496" i="7"/>
  <c r="L496" i="7"/>
  <c r="K496" i="7"/>
  <c r="J496" i="7"/>
  <c r="E496" i="7"/>
  <c r="L495" i="7"/>
  <c r="K495" i="7"/>
  <c r="J495" i="7"/>
  <c r="M495" i="7" s="1"/>
  <c r="E495" i="7"/>
  <c r="L492" i="7"/>
  <c r="J492" i="7"/>
  <c r="M492" i="7" s="1"/>
  <c r="E492" i="7"/>
  <c r="M491" i="7"/>
  <c r="L491" i="7"/>
  <c r="J491" i="7"/>
  <c r="K491" i="7" s="1"/>
  <c r="E491" i="7"/>
  <c r="M490" i="7"/>
  <c r="L490" i="7"/>
  <c r="K490" i="7"/>
  <c r="J490" i="7"/>
  <c r="E490" i="7"/>
  <c r="L489" i="7"/>
  <c r="K489" i="7"/>
  <c r="J489" i="7"/>
  <c r="M489" i="7" s="1"/>
  <c r="E489" i="7"/>
  <c r="L488" i="7"/>
  <c r="J488" i="7"/>
  <c r="M488" i="7" s="1"/>
  <c r="E488" i="7"/>
  <c r="M487" i="7"/>
  <c r="L487" i="7"/>
  <c r="J487" i="7"/>
  <c r="K487" i="7" s="1"/>
  <c r="E487" i="7"/>
  <c r="M486" i="7"/>
  <c r="L486" i="7"/>
  <c r="K486" i="7"/>
  <c r="J486" i="7"/>
  <c r="E486" i="7"/>
  <c r="M484" i="7"/>
  <c r="L484" i="7"/>
  <c r="M481" i="7"/>
  <c r="L481" i="7"/>
  <c r="K481" i="7"/>
  <c r="J481" i="7"/>
  <c r="E481" i="7"/>
  <c r="M480" i="7"/>
  <c r="L480" i="7"/>
  <c r="K480" i="7"/>
  <c r="J480" i="7"/>
  <c r="E480" i="7"/>
  <c r="M479" i="7"/>
  <c r="L479" i="7"/>
  <c r="K479" i="7"/>
  <c r="J479" i="7"/>
  <c r="E479" i="7"/>
  <c r="M478" i="7"/>
  <c r="L478" i="7"/>
  <c r="K478" i="7"/>
  <c r="J478" i="7"/>
  <c r="E478" i="7"/>
  <c r="M477" i="7"/>
  <c r="L477" i="7"/>
  <c r="K477" i="7"/>
  <c r="J477" i="7"/>
  <c r="E477" i="7"/>
  <c r="M476" i="7"/>
  <c r="L476" i="7"/>
  <c r="K476" i="7"/>
  <c r="J476" i="7"/>
  <c r="E476" i="7"/>
  <c r="M475" i="7"/>
  <c r="L475" i="7"/>
  <c r="K475" i="7"/>
  <c r="J475" i="7"/>
  <c r="E475" i="7"/>
  <c r="L473" i="7"/>
  <c r="M471" i="7"/>
  <c r="L471" i="7"/>
  <c r="J471" i="7"/>
  <c r="K471" i="7" s="1"/>
  <c r="E471" i="7"/>
  <c r="L470" i="7"/>
  <c r="J470" i="7"/>
  <c r="K470" i="7" s="1"/>
  <c r="E470" i="7"/>
  <c r="M469" i="7"/>
  <c r="L469" i="7"/>
  <c r="J469" i="7"/>
  <c r="K469" i="7" s="1"/>
  <c r="E469" i="7"/>
  <c r="L468" i="7"/>
  <c r="J468" i="7"/>
  <c r="K468" i="7" s="1"/>
  <c r="E468" i="7"/>
  <c r="M467" i="7"/>
  <c r="L467" i="7"/>
  <c r="J467" i="7"/>
  <c r="K467" i="7" s="1"/>
  <c r="E467" i="7"/>
  <c r="L466" i="7"/>
  <c r="J466" i="7"/>
  <c r="K466" i="7" s="1"/>
  <c r="E466" i="7"/>
  <c r="M465" i="7"/>
  <c r="L465" i="7"/>
  <c r="J465" i="7"/>
  <c r="K465" i="7" s="1"/>
  <c r="E465" i="7"/>
  <c r="L463" i="7"/>
  <c r="M461" i="7"/>
  <c r="L461" i="7"/>
  <c r="K461" i="7"/>
  <c r="J461" i="7"/>
  <c r="E461" i="7"/>
  <c r="L460" i="7"/>
  <c r="K460" i="7"/>
  <c r="J460" i="7"/>
  <c r="M460" i="7" s="1"/>
  <c r="E460" i="7"/>
  <c r="L459" i="7"/>
  <c r="K459" i="7"/>
  <c r="J459" i="7"/>
  <c r="M459" i="7" s="1"/>
  <c r="E459" i="7"/>
  <c r="L458" i="7"/>
  <c r="J458" i="7"/>
  <c r="M458" i="7" s="1"/>
  <c r="E458" i="7"/>
  <c r="M457" i="7"/>
  <c r="L457" i="7"/>
  <c r="K457" i="7"/>
  <c r="J457" i="7"/>
  <c r="E457" i="7"/>
  <c r="L456" i="7"/>
  <c r="K456" i="7"/>
  <c r="J456" i="7"/>
  <c r="M456" i="7" s="1"/>
  <c r="E456" i="7"/>
  <c r="L455" i="7"/>
  <c r="K455" i="7"/>
  <c r="J455" i="7"/>
  <c r="M455" i="7" s="1"/>
  <c r="E455" i="7"/>
  <c r="M453" i="7"/>
  <c r="L453" i="7"/>
  <c r="M451" i="7"/>
  <c r="L451" i="7"/>
  <c r="K451" i="7"/>
  <c r="J451" i="7"/>
  <c r="E451" i="7"/>
  <c r="M450" i="7"/>
  <c r="L450" i="7"/>
  <c r="K450" i="7"/>
  <c r="J450" i="7"/>
  <c r="E450" i="7"/>
  <c r="M449" i="7"/>
  <c r="L449" i="7"/>
  <c r="K449" i="7"/>
  <c r="J449" i="7"/>
  <c r="E449" i="7"/>
  <c r="M448" i="7"/>
  <c r="L448" i="7"/>
  <c r="K448" i="7"/>
  <c r="J448" i="7"/>
  <c r="E448" i="7"/>
  <c r="M447" i="7"/>
  <c r="L447" i="7"/>
  <c r="K447" i="7"/>
  <c r="J447" i="7"/>
  <c r="E447" i="7"/>
  <c r="M446" i="7"/>
  <c r="L446" i="7"/>
  <c r="K446" i="7"/>
  <c r="J446" i="7"/>
  <c r="E446" i="7"/>
  <c r="M445" i="7"/>
  <c r="L445" i="7"/>
  <c r="K445" i="7"/>
  <c r="J445" i="7"/>
  <c r="E445" i="7"/>
  <c r="M443" i="7"/>
  <c r="L443" i="7"/>
  <c r="L441" i="7"/>
  <c r="J441" i="7"/>
  <c r="M441" i="7" s="1"/>
  <c r="E441" i="7"/>
  <c r="M440" i="7"/>
  <c r="L440" i="7"/>
  <c r="K440" i="7"/>
  <c r="J440" i="7"/>
  <c r="E440" i="7"/>
  <c r="L439" i="7"/>
  <c r="K439" i="7"/>
  <c r="J439" i="7"/>
  <c r="M439" i="7" s="1"/>
  <c r="E439" i="7"/>
  <c r="L438" i="7"/>
  <c r="K438" i="7"/>
  <c r="J438" i="7"/>
  <c r="M438" i="7" s="1"/>
  <c r="E438" i="7"/>
  <c r="L437" i="7"/>
  <c r="J437" i="7"/>
  <c r="M437" i="7" s="1"/>
  <c r="E437" i="7"/>
  <c r="M436" i="7"/>
  <c r="L436" i="7"/>
  <c r="K436" i="7"/>
  <c r="J436" i="7"/>
  <c r="E436" i="7"/>
  <c r="L435" i="7"/>
  <c r="K435" i="7"/>
  <c r="J435" i="7"/>
  <c r="M435" i="7" s="1"/>
  <c r="E435" i="7"/>
  <c r="M433" i="7"/>
  <c r="L433" i="7"/>
  <c r="M431" i="7"/>
  <c r="L431" i="7"/>
  <c r="K431" i="7"/>
  <c r="J431" i="7"/>
  <c r="E431" i="7"/>
  <c r="M430" i="7"/>
  <c r="L430" i="7"/>
  <c r="K430" i="7"/>
  <c r="J430" i="7"/>
  <c r="E430" i="7"/>
  <c r="M429" i="7"/>
  <c r="L429" i="7"/>
  <c r="K429" i="7"/>
  <c r="J429" i="7"/>
  <c r="E429" i="7"/>
  <c r="M428" i="7"/>
  <c r="L428" i="7"/>
  <c r="K428" i="7"/>
  <c r="J428" i="7"/>
  <c r="E428" i="7"/>
  <c r="M427" i="7"/>
  <c r="L427" i="7"/>
  <c r="K427" i="7"/>
  <c r="J427" i="7"/>
  <c r="E427" i="7"/>
  <c r="M426" i="7"/>
  <c r="L426" i="7"/>
  <c r="K426" i="7"/>
  <c r="J426" i="7"/>
  <c r="E426" i="7"/>
  <c r="M425" i="7"/>
  <c r="L425" i="7"/>
  <c r="K425" i="7"/>
  <c r="J425" i="7"/>
  <c r="E425" i="7"/>
  <c r="M423" i="7"/>
  <c r="L423" i="7"/>
  <c r="L421" i="7"/>
  <c r="K421" i="7"/>
  <c r="J421" i="7"/>
  <c r="M421" i="7" s="1"/>
  <c r="E421" i="7"/>
  <c r="L420" i="7"/>
  <c r="J420" i="7"/>
  <c r="M420" i="7" s="1"/>
  <c r="E420" i="7"/>
  <c r="M419" i="7"/>
  <c r="L419" i="7"/>
  <c r="K419" i="7"/>
  <c r="J419" i="7"/>
  <c r="E419" i="7"/>
  <c r="L418" i="7"/>
  <c r="K418" i="7"/>
  <c r="J418" i="7"/>
  <c r="M418" i="7" s="1"/>
  <c r="E418" i="7"/>
  <c r="L417" i="7"/>
  <c r="K417" i="7"/>
  <c r="J417" i="7"/>
  <c r="M417" i="7" s="1"/>
  <c r="E417" i="7"/>
  <c r="L416" i="7"/>
  <c r="J416" i="7"/>
  <c r="M416" i="7" s="1"/>
  <c r="E416" i="7"/>
  <c r="M415" i="7"/>
  <c r="L415" i="7"/>
  <c r="K415" i="7"/>
  <c r="J415" i="7"/>
  <c r="E415" i="7"/>
  <c r="M413" i="7"/>
  <c r="L413" i="7"/>
  <c r="M411" i="7"/>
  <c r="L411" i="7"/>
  <c r="K411" i="7"/>
  <c r="J411" i="7"/>
  <c r="E411" i="7"/>
  <c r="M410" i="7"/>
  <c r="L410" i="7"/>
  <c r="K410" i="7"/>
  <c r="J410" i="7"/>
  <c r="E410" i="7"/>
  <c r="M409" i="7"/>
  <c r="L409" i="7"/>
  <c r="K409" i="7"/>
  <c r="J409" i="7"/>
  <c r="E409" i="7"/>
  <c r="M408" i="7"/>
  <c r="L408" i="7"/>
  <c r="K408" i="7"/>
  <c r="J408" i="7"/>
  <c r="E408" i="7"/>
  <c r="M407" i="7"/>
  <c r="L407" i="7"/>
  <c r="K407" i="7"/>
  <c r="J407" i="7"/>
  <c r="E407" i="7"/>
  <c r="M406" i="7"/>
  <c r="L406" i="7"/>
  <c r="K406" i="7"/>
  <c r="J406" i="7"/>
  <c r="E406" i="7"/>
  <c r="M405" i="7"/>
  <c r="L405" i="7"/>
  <c r="K405" i="7"/>
  <c r="J405" i="7"/>
  <c r="E405" i="7"/>
  <c r="M403" i="7"/>
  <c r="L403" i="7"/>
  <c r="L401" i="7"/>
  <c r="K401" i="7"/>
  <c r="J401" i="7"/>
  <c r="M401" i="7" s="1"/>
  <c r="E401" i="7"/>
  <c r="L400" i="7"/>
  <c r="K400" i="7"/>
  <c r="J400" i="7"/>
  <c r="M400" i="7" s="1"/>
  <c r="E400" i="7"/>
  <c r="L399" i="7"/>
  <c r="J399" i="7"/>
  <c r="M399" i="7" s="1"/>
  <c r="E399" i="7"/>
  <c r="M398" i="7"/>
  <c r="L398" i="7"/>
  <c r="K398" i="7"/>
  <c r="J398" i="7"/>
  <c r="E398" i="7"/>
  <c r="L397" i="7"/>
  <c r="K397" i="7"/>
  <c r="J397" i="7"/>
  <c r="M397" i="7" s="1"/>
  <c r="E397" i="7"/>
  <c r="L396" i="7"/>
  <c r="K396" i="7"/>
  <c r="J396" i="7"/>
  <c r="M396" i="7" s="1"/>
  <c r="E396" i="7"/>
  <c r="L395" i="7"/>
  <c r="J395" i="7"/>
  <c r="M395" i="7" s="1"/>
  <c r="E395" i="7"/>
  <c r="M393" i="7"/>
  <c r="L393" i="7"/>
  <c r="M391" i="7"/>
  <c r="L391" i="7"/>
  <c r="K391" i="7"/>
  <c r="J391" i="7"/>
  <c r="E391" i="7"/>
  <c r="M390" i="7"/>
  <c r="L390" i="7"/>
  <c r="K390" i="7"/>
  <c r="J390" i="7"/>
  <c r="E390" i="7"/>
  <c r="M389" i="7"/>
  <c r="L389" i="7"/>
  <c r="K389" i="7"/>
  <c r="J389" i="7"/>
  <c r="E389" i="7"/>
  <c r="M388" i="7"/>
  <c r="L388" i="7"/>
  <c r="K388" i="7"/>
  <c r="J388" i="7"/>
  <c r="E388" i="7"/>
  <c r="M387" i="7"/>
  <c r="L387" i="7"/>
  <c r="K387" i="7"/>
  <c r="J387" i="7"/>
  <c r="E387" i="7"/>
  <c r="M386" i="7"/>
  <c r="L386" i="7"/>
  <c r="K386" i="7"/>
  <c r="J386" i="7"/>
  <c r="E386" i="7"/>
  <c r="M385" i="7"/>
  <c r="L385" i="7"/>
  <c r="K385" i="7"/>
  <c r="J385" i="7"/>
  <c r="E385" i="7"/>
  <c r="M383" i="7"/>
  <c r="L383" i="7"/>
  <c r="M381" i="7"/>
  <c r="L381" i="7"/>
  <c r="K381" i="7"/>
  <c r="J381" i="7"/>
  <c r="E381" i="7"/>
  <c r="L380" i="7"/>
  <c r="K380" i="7"/>
  <c r="J380" i="7"/>
  <c r="M380" i="7" s="1"/>
  <c r="E380" i="7"/>
  <c r="L379" i="7"/>
  <c r="K379" i="7"/>
  <c r="J379" i="7"/>
  <c r="M379" i="7" s="1"/>
  <c r="E379" i="7"/>
  <c r="L378" i="7"/>
  <c r="J378" i="7"/>
  <c r="M378" i="7" s="1"/>
  <c r="E378" i="7"/>
  <c r="M377" i="7"/>
  <c r="L377" i="7"/>
  <c r="K377" i="7"/>
  <c r="J377" i="7"/>
  <c r="E377" i="7"/>
  <c r="L376" i="7"/>
  <c r="K376" i="7"/>
  <c r="J376" i="7"/>
  <c r="M376" i="7" s="1"/>
  <c r="E376" i="7"/>
  <c r="L375" i="7"/>
  <c r="K375" i="7"/>
  <c r="J375" i="7"/>
  <c r="M375" i="7" s="1"/>
  <c r="E375" i="7"/>
  <c r="M373" i="7"/>
  <c r="L373" i="7"/>
  <c r="M371" i="7"/>
  <c r="L371" i="7"/>
  <c r="K371" i="7"/>
  <c r="J371" i="7"/>
  <c r="E371" i="7"/>
  <c r="M370" i="7"/>
  <c r="L370" i="7"/>
  <c r="K370" i="7"/>
  <c r="J370" i="7"/>
  <c r="E370" i="7"/>
  <c r="M369" i="7"/>
  <c r="L369" i="7"/>
  <c r="K369" i="7"/>
  <c r="J369" i="7"/>
  <c r="E369" i="7"/>
  <c r="M368" i="7"/>
  <c r="L368" i="7"/>
  <c r="K368" i="7"/>
  <c r="J368" i="7"/>
  <c r="E368" i="7"/>
  <c r="M367" i="7"/>
  <c r="L367" i="7"/>
  <c r="K367" i="7"/>
  <c r="J367" i="7"/>
  <c r="E367" i="7"/>
  <c r="M366" i="7"/>
  <c r="L366" i="7"/>
  <c r="K366" i="7"/>
  <c r="J366" i="7"/>
  <c r="E366" i="7"/>
  <c r="M365" i="7"/>
  <c r="L365" i="7"/>
  <c r="K365" i="7"/>
  <c r="J365" i="7"/>
  <c r="E365" i="7"/>
  <c r="M363" i="7"/>
  <c r="L363" i="7"/>
  <c r="L361" i="7"/>
  <c r="J361" i="7"/>
  <c r="M361" i="7" s="1"/>
  <c r="E361" i="7"/>
  <c r="M360" i="7"/>
  <c r="L360" i="7"/>
  <c r="K360" i="7"/>
  <c r="J360" i="7"/>
  <c r="E360" i="7"/>
  <c r="L359" i="7"/>
  <c r="K359" i="7"/>
  <c r="J359" i="7"/>
  <c r="M359" i="7" s="1"/>
  <c r="E359" i="7"/>
  <c r="L358" i="7"/>
  <c r="K358" i="7"/>
  <c r="J358" i="7"/>
  <c r="M358" i="7" s="1"/>
  <c r="E358" i="7"/>
  <c r="L357" i="7"/>
  <c r="J357" i="7"/>
  <c r="M357" i="7" s="1"/>
  <c r="E357" i="7"/>
  <c r="M356" i="7"/>
  <c r="L356" i="7"/>
  <c r="K356" i="7"/>
  <c r="J356" i="7"/>
  <c r="E356" i="7"/>
  <c r="L355" i="7"/>
  <c r="K355" i="7"/>
  <c r="J355" i="7"/>
  <c r="M355" i="7" s="1"/>
  <c r="E355" i="7"/>
  <c r="M353" i="7"/>
  <c r="L353" i="7"/>
  <c r="M351" i="7"/>
  <c r="L351" i="7"/>
  <c r="K351" i="7"/>
  <c r="J351" i="7"/>
  <c r="E351" i="7"/>
  <c r="M350" i="7"/>
  <c r="L350" i="7"/>
  <c r="K350" i="7"/>
  <c r="J350" i="7"/>
  <c r="E350" i="7"/>
  <c r="M349" i="7"/>
  <c r="L349" i="7"/>
  <c r="K349" i="7"/>
  <c r="J349" i="7"/>
  <c r="E349" i="7"/>
  <c r="M348" i="7"/>
  <c r="L348" i="7"/>
  <c r="K348" i="7"/>
  <c r="J348" i="7"/>
  <c r="E348" i="7"/>
  <c r="M347" i="7"/>
  <c r="L347" i="7"/>
  <c r="K347" i="7"/>
  <c r="J347" i="7"/>
  <c r="E347" i="7"/>
  <c r="M346" i="7"/>
  <c r="L346" i="7"/>
  <c r="K346" i="7"/>
  <c r="J346" i="7"/>
  <c r="E346" i="7"/>
  <c r="M345" i="7"/>
  <c r="L345" i="7"/>
  <c r="K345" i="7"/>
  <c r="J345" i="7"/>
  <c r="E345" i="7"/>
  <c r="M343" i="7"/>
  <c r="L343" i="7"/>
  <c r="L341" i="7"/>
  <c r="K341" i="7"/>
  <c r="J341" i="7"/>
  <c r="M341" i="7" s="1"/>
  <c r="E341" i="7"/>
  <c r="L340" i="7"/>
  <c r="J340" i="7"/>
  <c r="M340" i="7" s="1"/>
  <c r="E340" i="7"/>
  <c r="M339" i="7"/>
  <c r="L339" i="7"/>
  <c r="K339" i="7"/>
  <c r="J339" i="7"/>
  <c r="E339" i="7"/>
  <c r="L338" i="7"/>
  <c r="K338" i="7"/>
  <c r="J338" i="7"/>
  <c r="M338" i="7" s="1"/>
  <c r="E338" i="7"/>
  <c r="L337" i="7"/>
  <c r="K337" i="7"/>
  <c r="J337" i="7"/>
  <c r="M337" i="7" s="1"/>
  <c r="E337" i="7"/>
  <c r="L336" i="7"/>
  <c r="J336" i="7"/>
  <c r="M336" i="7" s="1"/>
  <c r="E336" i="7"/>
  <c r="M335" i="7"/>
  <c r="L335" i="7"/>
  <c r="K335" i="7"/>
  <c r="J335" i="7"/>
  <c r="E335" i="7"/>
  <c r="M333" i="7"/>
  <c r="L333" i="7"/>
  <c r="M331" i="7"/>
  <c r="L331" i="7"/>
  <c r="K331" i="7"/>
  <c r="J331" i="7"/>
  <c r="E331" i="7"/>
  <c r="M330" i="7"/>
  <c r="L330" i="7"/>
  <c r="K330" i="7"/>
  <c r="J330" i="7"/>
  <c r="E330" i="7"/>
  <c r="M329" i="7"/>
  <c r="L329" i="7"/>
  <c r="K329" i="7"/>
  <c r="J329" i="7"/>
  <c r="E329" i="7"/>
  <c r="M328" i="7"/>
  <c r="L328" i="7"/>
  <c r="K328" i="7"/>
  <c r="J328" i="7"/>
  <c r="E328" i="7"/>
  <c r="M327" i="7"/>
  <c r="L327" i="7"/>
  <c r="K327" i="7"/>
  <c r="J327" i="7"/>
  <c r="E327" i="7"/>
  <c r="M326" i="7"/>
  <c r="L326" i="7"/>
  <c r="K326" i="7"/>
  <c r="J326" i="7"/>
  <c r="E326" i="7"/>
  <c r="M325" i="7"/>
  <c r="L325" i="7"/>
  <c r="K325" i="7"/>
  <c r="J325" i="7"/>
  <c r="E325" i="7"/>
  <c r="M323" i="7"/>
  <c r="L323" i="7"/>
  <c r="L321" i="7"/>
  <c r="K321" i="7"/>
  <c r="J321" i="7"/>
  <c r="M321" i="7" s="1"/>
  <c r="E321" i="7"/>
  <c r="L320" i="7"/>
  <c r="K320" i="7"/>
  <c r="J320" i="7"/>
  <c r="M320" i="7" s="1"/>
  <c r="E320" i="7"/>
  <c r="L319" i="7"/>
  <c r="J319" i="7"/>
  <c r="M319" i="7" s="1"/>
  <c r="E319" i="7"/>
  <c r="M318" i="7"/>
  <c r="L318" i="7"/>
  <c r="K318" i="7"/>
  <c r="J318" i="7"/>
  <c r="E318" i="7"/>
  <c r="L317" i="7"/>
  <c r="K317" i="7"/>
  <c r="J317" i="7"/>
  <c r="M317" i="7" s="1"/>
  <c r="E317" i="7"/>
  <c r="L316" i="7"/>
  <c r="K316" i="7"/>
  <c r="J316" i="7"/>
  <c r="M316" i="7" s="1"/>
  <c r="E316" i="7"/>
  <c r="L315" i="7"/>
  <c r="J315" i="7"/>
  <c r="M315" i="7" s="1"/>
  <c r="E315" i="7"/>
  <c r="M313" i="7"/>
  <c r="L313" i="7"/>
  <c r="M311" i="7"/>
  <c r="L311" i="7"/>
  <c r="K311" i="7"/>
  <c r="J311" i="7"/>
  <c r="E311" i="7"/>
  <c r="M310" i="7"/>
  <c r="L310" i="7"/>
  <c r="K310" i="7"/>
  <c r="J310" i="7"/>
  <c r="E310" i="7"/>
  <c r="M309" i="7"/>
  <c r="L309" i="7"/>
  <c r="K309" i="7"/>
  <c r="J309" i="7"/>
  <c r="E309" i="7"/>
  <c r="M308" i="7"/>
  <c r="L308" i="7"/>
  <c r="K308" i="7"/>
  <c r="J308" i="7"/>
  <c r="E308" i="7"/>
  <c r="M307" i="7"/>
  <c r="L307" i="7"/>
  <c r="K307" i="7"/>
  <c r="J307" i="7"/>
  <c r="E307" i="7"/>
  <c r="M306" i="7"/>
  <c r="L306" i="7"/>
  <c r="K306" i="7"/>
  <c r="J306" i="7"/>
  <c r="E306" i="7"/>
  <c r="M305" i="7"/>
  <c r="L305" i="7"/>
  <c r="K305" i="7"/>
  <c r="J305" i="7"/>
  <c r="E305" i="7"/>
  <c r="M303" i="7"/>
  <c r="L303" i="7"/>
  <c r="M301" i="7"/>
  <c r="L301" i="7"/>
  <c r="K301" i="7"/>
  <c r="J301" i="7"/>
  <c r="E301" i="7"/>
  <c r="L300" i="7"/>
  <c r="K300" i="7"/>
  <c r="J300" i="7"/>
  <c r="M300" i="7" s="1"/>
  <c r="E300" i="7"/>
  <c r="L299" i="7"/>
  <c r="K299" i="7"/>
  <c r="J299" i="7"/>
  <c r="M299" i="7" s="1"/>
  <c r="E299" i="7"/>
  <c r="L298" i="7"/>
  <c r="J298" i="7"/>
  <c r="M298" i="7" s="1"/>
  <c r="E298" i="7"/>
  <c r="M297" i="7"/>
  <c r="L297" i="7"/>
  <c r="K297" i="7"/>
  <c r="J297" i="7"/>
  <c r="E297" i="7"/>
  <c r="L296" i="7"/>
  <c r="K296" i="7"/>
  <c r="J296" i="7"/>
  <c r="M296" i="7" s="1"/>
  <c r="E296" i="7"/>
  <c r="L295" i="7"/>
  <c r="K295" i="7"/>
  <c r="J295" i="7"/>
  <c r="M295" i="7" s="1"/>
  <c r="E295" i="7"/>
  <c r="M293" i="7"/>
  <c r="L293" i="7"/>
  <c r="M290" i="7"/>
  <c r="L290" i="7"/>
  <c r="K290" i="7"/>
  <c r="J290" i="7"/>
  <c r="E290" i="7"/>
  <c r="M289" i="7"/>
  <c r="L289" i="7"/>
  <c r="K289" i="7"/>
  <c r="J289" i="7"/>
  <c r="E289" i="7"/>
  <c r="M288" i="7"/>
  <c r="L288" i="7"/>
  <c r="K288" i="7"/>
  <c r="J288" i="7"/>
  <c r="E288" i="7"/>
  <c r="M287" i="7"/>
  <c r="L287" i="7"/>
  <c r="K287" i="7"/>
  <c r="J287" i="7"/>
  <c r="E287" i="7"/>
  <c r="M286" i="7"/>
  <c r="L286" i="7"/>
  <c r="K286" i="7"/>
  <c r="J286" i="7"/>
  <c r="E286" i="7"/>
  <c r="M285" i="7"/>
  <c r="L285" i="7"/>
  <c r="K285" i="7"/>
  <c r="J285" i="7"/>
  <c r="E285" i="7"/>
  <c r="M284" i="7"/>
  <c r="L284" i="7"/>
  <c r="K284" i="7"/>
  <c r="J284" i="7"/>
  <c r="E284" i="7"/>
  <c r="M282" i="7"/>
  <c r="L282" i="7"/>
  <c r="L280" i="7"/>
  <c r="J280" i="7"/>
  <c r="M280" i="7" s="1"/>
  <c r="E280" i="7"/>
  <c r="M279" i="7"/>
  <c r="L279" i="7"/>
  <c r="J279" i="7"/>
  <c r="K279" i="7" s="1"/>
  <c r="E279" i="7"/>
  <c r="M278" i="7"/>
  <c r="L278" i="7"/>
  <c r="K278" i="7"/>
  <c r="J278" i="7"/>
  <c r="E278" i="7"/>
  <c r="L277" i="7"/>
  <c r="K277" i="7"/>
  <c r="J277" i="7"/>
  <c r="M277" i="7" s="1"/>
  <c r="E277" i="7"/>
  <c r="L276" i="7"/>
  <c r="J276" i="7"/>
  <c r="M276" i="7" s="1"/>
  <c r="E276" i="7"/>
  <c r="M275" i="7"/>
  <c r="L275" i="7"/>
  <c r="J275" i="7"/>
  <c r="K275" i="7" s="1"/>
  <c r="E275" i="7"/>
  <c r="M274" i="7"/>
  <c r="L274" i="7"/>
  <c r="K274" i="7"/>
  <c r="J274" i="7"/>
  <c r="E274" i="7"/>
  <c r="M272" i="7"/>
  <c r="L272" i="7"/>
  <c r="M270" i="7"/>
  <c r="L270" i="7"/>
  <c r="K270" i="7"/>
  <c r="J270" i="7"/>
  <c r="E270" i="7"/>
  <c r="M269" i="7"/>
  <c r="L269" i="7"/>
  <c r="K269" i="7"/>
  <c r="J269" i="7"/>
  <c r="E269" i="7"/>
  <c r="M268" i="7"/>
  <c r="L268" i="7"/>
  <c r="K268" i="7"/>
  <c r="J268" i="7"/>
  <c r="E268" i="7"/>
  <c r="M267" i="7"/>
  <c r="L267" i="7"/>
  <c r="K267" i="7"/>
  <c r="J267" i="7"/>
  <c r="E267" i="7"/>
  <c r="M266" i="7"/>
  <c r="L266" i="7"/>
  <c r="K266" i="7"/>
  <c r="J266" i="7"/>
  <c r="E266" i="7"/>
  <c r="M265" i="7"/>
  <c r="L265" i="7"/>
  <c r="K265" i="7"/>
  <c r="J265" i="7"/>
  <c r="E265" i="7"/>
  <c r="M264" i="7"/>
  <c r="L264" i="7"/>
  <c r="K264" i="7"/>
  <c r="J264" i="7"/>
  <c r="E264" i="7"/>
  <c r="M262" i="7"/>
  <c r="L262" i="7"/>
  <c r="L260" i="7"/>
  <c r="K260" i="7"/>
  <c r="J260" i="7"/>
  <c r="M260" i="7" s="1"/>
  <c r="E260" i="7"/>
  <c r="L259" i="7"/>
  <c r="J259" i="7"/>
  <c r="M259" i="7" s="1"/>
  <c r="E259" i="7"/>
  <c r="M258" i="7"/>
  <c r="L258" i="7"/>
  <c r="K258" i="7"/>
  <c r="J258" i="7"/>
  <c r="E258" i="7"/>
  <c r="L257" i="7"/>
  <c r="K257" i="7"/>
  <c r="J257" i="7"/>
  <c r="M257" i="7" s="1"/>
  <c r="E257" i="7"/>
  <c r="L256" i="7"/>
  <c r="K256" i="7"/>
  <c r="J256" i="7"/>
  <c r="M256" i="7" s="1"/>
  <c r="E256" i="7"/>
  <c r="L255" i="7"/>
  <c r="J255" i="7"/>
  <c r="M255" i="7" s="1"/>
  <c r="E255" i="7"/>
  <c r="M254" i="7"/>
  <c r="L254" i="7"/>
  <c r="K254" i="7"/>
  <c r="J254" i="7"/>
  <c r="E254" i="7"/>
  <c r="L252" i="7"/>
  <c r="L250" i="7"/>
  <c r="K250" i="7"/>
  <c r="J250" i="7"/>
  <c r="M250" i="7" s="1"/>
  <c r="E250" i="7"/>
  <c r="L249" i="7"/>
  <c r="J249" i="7"/>
  <c r="E249" i="7"/>
  <c r="L248" i="7"/>
  <c r="L248" i="4" s="1"/>
  <c r="K248" i="7"/>
  <c r="J248" i="7"/>
  <c r="M248" i="7" s="1"/>
  <c r="E248" i="7"/>
  <c r="L247" i="7"/>
  <c r="J247" i="7"/>
  <c r="E247" i="7"/>
  <c r="L246" i="7"/>
  <c r="K246" i="7"/>
  <c r="J246" i="7"/>
  <c r="M246" i="7" s="1"/>
  <c r="E246" i="7"/>
  <c r="L245" i="7"/>
  <c r="J245" i="7"/>
  <c r="E245" i="7"/>
  <c r="L244" i="7"/>
  <c r="L244" i="4" s="1"/>
  <c r="K244" i="7"/>
  <c r="J244" i="7"/>
  <c r="M244" i="7" s="1"/>
  <c r="E244" i="7"/>
  <c r="M242" i="7"/>
  <c r="L242" i="7"/>
  <c r="M240" i="7"/>
  <c r="L240" i="7"/>
  <c r="J240" i="7"/>
  <c r="K240" i="7" s="1"/>
  <c r="E240" i="7"/>
  <c r="L239" i="7"/>
  <c r="J239" i="7"/>
  <c r="E239" i="7"/>
  <c r="M238" i="7"/>
  <c r="L238" i="7"/>
  <c r="J238" i="7"/>
  <c r="K238" i="7" s="1"/>
  <c r="E238" i="7"/>
  <c r="L237" i="7"/>
  <c r="J237" i="7"/>
  <c r="E237" i="7"/>
  <c r="M236" i="7"/>
  <c r="L236" i="7"/>
  <c r="J236" i="7"/>
  <c r="K236" i="7" s="1"/>
  <c r="E236" i="7"/>
  <c r="L235" i="7"/>
  <c r="J235" i="7"/>
  <c r="E235" i="7"/>
  <c r="M234" i="7"/>
  <c r="L234" i="7"/>
  <c r="J234" i="7"/>
  <c r="K234" i="7" s="1"/>
  <c r="E234" i="7"/>
  <c r="M232" i="7"/>
  <c r="L232" i="7"/>
  <c r="L230" i="7"/>
  <c r="K230" i="7"/>
  <c r="J230" i="7"/>
  <c r="M230" i="7" s="1"/>
  <c r="E230" i="7"/>
  <c r="L229" i="7"/>
  <c r="J229" i="7"/>
  <c r="E229" i="7"/>
  <c r="L228" i="7"/>
  <c r="L228" i="4" s="1"/>
  <c r="K228" i="7"/>
  <c r="J228" i="7"/>
  <c r="M228" i="7" s="1"/>
  <c r="E228" i="7"/>
  <c r="L227" i="7"/>
  <c r="J227" i="7"/>
  <c r="E227" i="7"/>
  <c r="L226" i="7"/>
  <c r="K226" i="7"/>
  <c r="J226" i="7"/>
  <c r="M226" i="7" s="1"/>
  <c r="E226" i="7"/>
  <c r="L225" i="7"/>
  <c r="J225" i="7"/>
  <c r="E225" i="7"/>
  <c r="L224" i="7"/>
  <c r="L224" i="4" s="1"/>
  <c r="K224" i="7"/>
  <c r="J224" i="7"/>
  <c r="M224" i="7" s="1"/>
  <c r="E224" i="7"/>
  <c r="M222" i="7"/>
  <c r="L222" i="7"/>
  <c r="L220" i="7"/>
  <c r="L220" i="4" s="1"/>
  <c r="J220" i="7"/>
  <c r="E220" i="7"/>
  <c r="L219" i="7"/>
  <c r="K219" i="7"/>
  <c r="K219" i="4" s="1"/>
  <c r="J219" i="7"/>
  <c r="E219" i="7"/>
  <c r="L218" i="7"/>
  <c r="K218" i="7"/>
  <c r="J218" i="7"/>
  <c r="E218" i="7"/>
  <c r="L217" i="7"/>
  <c r="K217" i="7" s="1"/>
  <c r="J217" i="7"/>
  <c r="E217" i="7"/>
  <c r="L216" i="7"/>
  <c r="L216" i="4" s="1"/>
  <c r="J216" i="7"/>
  <c r="E216" i="7"/>
  <c r="L215" i="7"/>
  <c r="K215" i="7"/>
  <c r="K215" i="4" s="1"/>
  <c r="J215" i="7"/>
  <c r="E215" i="7"/>
  <c r="L214" i="7"/>
  <c r="K214" i="7"/>
  <c r="J214" i="7"/>
  <c r="E214" i="7"/>
  <c r="L210" i="7"/>
  <c r="K210" i="7" s="1"/>
  <c r="J210" i="7"/>
  <c r="E210" i="7"/>
  <c r="L209" i="7"/>
  <c r="L209" i="4" s="1"/>
  <c r="J209" i="7"/>
  <c r="E209" i="7"/>
  <c r="L208" i="7"/>
  <c r="K208" i="7"/>
  <c r="K208" i="4" s="1"/>
  <c r="J208" i="7"/>
  <c r="E208" i="7"/>
  <c r="L207" i="7"/>
  <c r="K207" i="7"/>
  <c r="J207" i="7"/>
  <c r="E207" i="7"/>
  <c r="L206" i="7"/>
  <c r="K206" i="7" s="1"/>
  <c r="J206" i="7"/>
  <c r="E206" i="7"/>
  <c r="L205" i="7"/>
  <c r="L205" i="4" s="1"/>
  <c r="J205" i="7"/>
  <c r="E205" i="7"/>
  <c r="L204" i="7"/>
  <c r="K204" i="7"/>
  <c r="K204" i="4" s="1"/>
  <c r="J204" i="7"/>
  <c r="E204" i="7"/>
  <c r="L200" i="7"/>
  <c r="K200" i="7"/>
  <c r="J200" i="7"/>
  <c r="E200" i="7"/>
  <c r="L199" i="7"/>
  <c r="K199" i="7" s="1"/>
  <c r="J199" i="7"/>
  <c r="E199" i="7"/>
  <c r="L198" i="7"/>
  <c r="L198" i="4" s="1"/>
  <c r="J198" i="7"/>
  <c r="E198" i="7"/>
  <c r="L197" i="7"/>
  <c r="K197" i="7"/>
  <c r="K197" i="4" s="1"/>
  <c r="J197" i="7"/>
  <c r="E197" i="7"/>
  <c r="L196" i="7"/>
  <c r="K196" i="7"/>
  <c r="J196" i="7"/>
  <c r="E196" i="7"/>
  <c r="L195" i="7"/>
  <c r="K195" i="7" s="1"/>
  <c r="J195" i="7"/>
  <c r="E195" i="7"/>
  <c r="L194" i="7"/>
  <c r="L194" i="4" s="1"/>
  <c r="J194" i="7"/>
  <c r="E194" i="7"/>
  <c r="M189" i="7"/>
  <c r="L189" i="7"/>
  <c r="K189" i="7"/>
  <c r="K189" i="4" s="1"/>
  <c r="J189" i="7"/>
  <c r="E189" i="7"/>
  <c r="M188" i="7"/>
  <c r="L188" i="7"/>
  <c r="K188" i="7"/>
  <c r="J188" i="7"/>
  <c r="E188" i="7"/>
  <c r="M187" i="7"/>
  <c r="L187" i="7"/>
  <c r="K187" i="7"/>
  <c r="J187" i="7"/>
  <c r="E187" i="7"/>
  <c r="M186" i="7"/>
  <c r="L186" i="7"/>
  <c r="K186" i="7"/>
  <c r="J186" i="7"/>
  <c r="E186" i="7"/>
  <c r="M185" i="7"/>
  <c r="L185" i="7"/>
  <c r="K185" i="7"/>
  <c r="K185" i="4" s="1"/>
  <c r="J185" i="7"/>
  <c r="E185" i="7"/>
  <c r="M184" i="7"/>
  <c r="L184" i="7"/>
  <c r="K184" i="7"/>
  <c r="J184" i="7"/>
  <c r="E184" i="7"/>
  <c r="M183" i="7"/>
  <c r="L183" i="7"/>
  <c r="K183" i="7"/>
  <c r="J183" i="7"/>
  <c r="E183" i="7"/>
  <c r="L181" i="7"/>
  <c r="M179" i="7"/>
  <c r="L179" i="7"/>
  <c r="J179" i="7"/>
  <c r="K179" i="7" s="1"/>
  <c r="E179" i="7"/>
  <c r="L178" i="7"/>
  <c r="J178" i="7"/>
  <c r="E178" i="7"/>
  <c r="M177" i="7"/>
  <c r="L177" i="7"/>
  <c r="J177" i="7"/>
  <c r="K177" i="7" s="1"/>
  <c r="E177" i="7"/>
  <c r="L176" i="7"/>
  <c r="J176" i="7"/>
  <c r="E176" i="7"/>
  <c r="M175" i="7"/>
  <c r="L175" i="7"/>
  <c r="J175" i="7"/>
  <c r="K175" i="7" s="1"/>
  <c r="E175" i="7"/>
  <c r="L174" i="7"/>
  <c r="J174" i="7"/>
  <c r="E174" i="7"/>
  <c r="M173" i="7"/>
  <c r="L173" i="7"/>
  <c r="J173" i="7"/>
  <c r="K173" i="7" s="1"/>
  <c r="E173" i="7"/>
  <c r="L171" i="7"/>
  <c r="M169" i="7"/>
  <c r="L169" i="7"/>
  <c r="K169" i="7"/>
  <c r="J169" i="7"/>
  <c r="E169" i="7"/>
  <c r="L168" i="7"/>
  <c r="K168" i="7"/>
  <c r="J168" i="7"/>
  <c r="M168" i="7" s="1"/>
  <c r="E168" i="7"/>
  <c r="L167" i="7"/>
  <c r="J167" i="7"/>
  <c r="K167" i="7" s="1"/>
  <c r="K167" i="4" s="1"/>
  <c r="E167" i="7"/>
  <c r="M166" i="7"/>
  <c r="L166" i="7"/>
  <c r="J166" i="7"/>
  <c r="K166" i="7" s="1"/>
  <c r="E166" i="7"/>
  <c r="M165" i="7"/>
  <c r="L165" i="7"/>
  <c r="K165" i="7"/>
  <c r="J165" i="7"/>
  <c r="E165" i="7"/>
  <c r="L164" i="7"/>
  <c r="K164" i="7"/>
  <c r="J164" i="7"/>
  <c r="M164" i="7" s="1"/>
  <c r="E164" i="7"/>
  <c r="M163" i="7"/>
  <c r="L163" i="7"/>
  <c r="J163" i="7"/>
  <c r="K163" i="7" s="1"/>
  <c r="K163" i="4" s="1"/>
  <c r="E163" i="7"/>
  <c r="M161" i="7"/>
  <c r="L161" i="7"/>
  <c r="M159" i="7"/>
  <c r="L159" i="7"/>
  <c r="K159" i="7"/>
  <c r="K159" i="4" s="1"/>
  <c r="J159" i="7"/>
  <c r="E159" i="7"/>
  <c r="M158" i="7"/>
  <c r="L158" i="7"/>
  <c r="K158" i="7"/>
  <c r="J158" i="7"/>
  <c r="E158" i="7"/>
  <c r="M157" i="7"/>
  <c r="L157" i="7"/>
  <c r="K157" i="7"/>
  <c r="J157" i="7"/>
  <c r="E157" i="7"/>
  <c r="M156" i="7"/>
  <c r="L156" i="7"/>
  <c r="K156" i="7"/>
  <c r="J156" i="7"/>
  <c r="E156" i="7"/>
  <c r="M155" i="7"/>
  <c r="L155" i="7"/>
  <c r="K155" i="7"/>
  <c r="K155" i="4" s="1"/>
  <c r="J155" i="7"/>
  <c r="E155" i="7"/>
  <c r="M154" i="7"/>
  <c r="L154" i="7"/>
  <c r="K154" i="7"/>
  <c r="J154" i="7"/>
  <c r="E154" i="7"/>
  <c r="M153" i="7"/>
  <c r="L153" i="7"/>
  <c r="K153" i="7"/>
  <c r="J153" i="7"/>
  <c r="E153" i="7"/>
  <c r="M151" i="7"/>
  <c r="L151" i="7"/>
  <c r="M149" i="7"/>
  <c r="L149" i="7"/>
  <c r="J149" i="7"/>
  <c r="K149" i="7" s="1"/>
  <c r="E149" i="7"/>
  <c r="M148" i="7"/>
  <c r="L148" i="7"/>
  <c r="K148" i="7"/>
  <c r="J148" i="7"/>
  <c r="E148" i="7"/>
  <c r="L147" i="7"/>
  <c r="K147" i="7"/>
  <c r="K147" i="4" s="1"/>
  <c r="J147" i="7"/>
  <c r="M147" i="7" s="1"/>
  <c r="E147" i="7"/>
  <c r="M146" i="7"/>
  <c r="L146" i="7"/>
  <c r="J146" i="7"/>
  <c r="E146" i="7"/>
  <c r="M145" i="7"/>
  <c r="L145" i="7"/>
  <c r="J145" i="7"/>
  <c r="K145" i="7" s="1"/>
  <c r="E145" i="7"/>
  <c r="M144" i="7"/>
  <c r="L144" i="7"/>
  <c r="K144" i="7"/>
  <c r="J144" i="7"/>
  <c r="E144" i="7"/>
  <c r="L143" i="7"/>
  <c r="J143" i="7"/>
  <c r="M143" i="7" s="1"/>
  <c r="E143" i="7"/>
  <c r="M141" i="7"/>
  <c r="L141" i="7"/>
  <c r="M139" i="7"/>
  <c r="L139" i="7"/>
  <c r="K139" i="7"/>
  <c r="K139" i="4" s="1"/>
  <c r="J139" i="7"/>
  <c r="E139" i="7"/>
  <c r="M138" i="7"/>
  <c r="L138" i="7"/>
  <c r="K138" i="7"/>
  <c r="J138" i="7"/>
  <c r="E138" i="7"/>
  <c r="M137" i="7"/>
  <c r="L137" i="7"/>
  <c r="K137" i="7"/>
  <c r="J137" i="7"/>
  <c r="E137" i="7"/>
  <c r="M136" i="7"/>
  <c r="L136" i="7"/>
  <c r="L136" i="4" s="1"/>
  <c r="K136" i="7"/>
  <c r="J136" i="7"/>
  <c r="E136" i="7"/>
  <c r="M135" i="7"/>
  <c r="L135" i="7"/>
  <c r="K135" i="7"/>
  <c r="K135" i="4" s="1"/>
  <c r="J135" i="7"/>
  <c r="E135" i="7"/>
  <c r="M134" i="7"/>
  <c r="L134" i="7"/>
  <c r="K134" i="7"/>
  <c r="J134" i="7"/>
  <c r="E134" i="7"/>
  <c r="M133" i="7"/>
  <c r="L133" i="7"/>
  <c r="K133" i="7"/>
  <c r="J133" i="7"/>
  <c r="E133" i="7"/>
  <c r="M131" i="7"/>
  <c r="L131" i="7"/>
  <c r="L129" i="7"/>
  <c r="J129" i="7"/>
  <c r="K129" i="7" s="1"/>
  <c r="E129" i="7"/>
  <c r="M128" i="7"/>
  <c r="L128" i="7"/>
  <c r="J128" i="7"/>
  <c r="K128" i="7" s="1"/>
  <c r="E128" i="7"/>
  <c r="M127" i="7"/>
  <c r="L127" i="7"/>
  <c r="K127" i="7"/>
  <c r="K127" i="4" s="1"/>
  <c r="J127" i="7"/>
  <c r="E127" i="7"/>
  <c r="L126" i="7"/>
  <c r="K126" i="7"/>
  <c r="J126" i="7"/>
  <c r="E126" i="7"/>
  <c r="L125" i="7"/>
  <c r="J125" i="7"/>
  <c r="K125" i="7" s="1"/>
  <c r="E125" i="7"/>
  <c r="M124" i="7"/>
  <c r="L124" i="7"/>
  <c r="J124" i="7"/>
  <c r="K124" i="7" s="1"/>
  <c r="E124" i="7"/>
  <c r="M123" i="7"/>
  <c r="L123" i="7"/>
  <c r="K123" i="7"/>
  <c r="K123" i="4" s="1"/>
  <c r="J123" i="7"/>
  <c r="E123" i="7"/>
  <c r="M121" i="7"/>
  <c r="L121" i="7"/>
  <c r="M119" i="7"/>
  <c r="L119" i="7"/>
  <c r="K119" i="7"/>
  <c r="J119" i="7"/>
  <c r="E119" i="7"/>
  <c r="M118" i="7"/>
  <c r="L118" i="7"/>
  <c r="K118" i="7"/>
  <c r="J118" i="7"/>
  <c r="E118" i="7"/>
  <c r="M117" i="7"/>
  <c r="L117" i="7"/>
  <c r="K117" i="7"/>
  <c r="J117" i="7"/>
  <c r="E117" i="7"/>
  <c r="M116" i="7"/>
  <c r="L116" i="7"/>
  <c r="L116" i="4" s="1"/>
  <c r="K116" i="7"/>
  <c r="J116" i="7"/>
  <c r="E116" i="7"/>
  <c r="M115" i="7"/>
  <c r="L115" i="7"/>
  <c r="K115" i="7"/>
  <c r="J115" i="7"/>
  <c r="E115" i="7"/>
  <c r="M114" i="7"/>
  <c r="L114" i="7"/>
  <c r="K114" i="7"/>
  <c r="J114" i="7"/>
  <c r="E114" i="7"/>
  <c r="M113" i="7"/>
  <c r="L113" i="7"/>
  <c r="K113" i="7"/>
  <c r="J113" i="7"/>
  <c r="E113" i="7"/>
  <c r="M111" i="7"/>
  <c r="L111" i="7"/>
  <c r="L109" i="7"/>
  <c r="K109" i="7"/>
  <c r="J109" i="7"/>
  <c r="M109" i="7" s="1"/>
  <c r="E109" i="7"/>
  <c r="M108" i="7"/>
  <c r="L108" i="7"/>
  <c r="J108" i="7"/>
  <c r="K108" i="7" s="1"/>
  <c r="E108" i="7"/>
  <c r="M107" i="7"/>
  <c r="L107" i="7"/>
  <c r="J107" i="7"/>
  <c r="K107" i="7" s="1"/>
  <c r="K107" i="4" s="1"/>
  <c r="E107" i="7"/>
  <c r="L106" i="7"/>
  <c r="J106" i="7"/>
  <c r="E106" i="7"/>
  <c r="M105" i="7"/>
  <c r="L105" i="7"/>
  <c r="J105" i="7"/>
  <c r="K105" i="7" s="1"/>
  <c r="E105" i="7"/>
  <c r="L104" i="7"/>
  <c r="L104" i="4" s="1"/>
  <c r="J104" i="7"/>
  <c r="E104" i="7"/>
  <c r="M103" i="7"/>
  <c r="L103" i="7"/>
  <c r="J103" i="7"/>
  <c r="K103" i="7" s="1"/>
  <c r="E103" i="7"/>
  <c r="M101" i="7"/>
  <c r="L101" i="7"/>
  <c r="L99" i="7"/>
  <c r="J99" i="7"/>
  <c r="M99" i="7" s="1"/>
  <c r="E99" i="7"/>
  <c r="L98" i="7"/>
  <c r="K98" i="7"/>
  <c r="J98" i="7"/>
  <c r="E98" i="7"/>
  <c r="L97" i="7"/>
  <c r="J97" i="7"/>
  <c r="M97" i="7" s="1"/>
  <c r="E97" i="7"/>
  <c r="L96" i="7"/>
  <c r="K96" i="7"/>
  <c r="J96" i="7"/>
  <c r="M96" i="7" s="1"/>
  <c r="E96" i="7"/>
  <c r="L95" i="7"/>
  <c r="J95" i="7"/>
  <c r="M95" i="7" s="1"/>
  <c r="E95" i="7"/>
  <c r="L94" i="7"/>
  <c r="J94" i="7"/>
  <c r="M94" i="7" s="1"/>
  <c r="E94" i="7"/>
  <c r="L93" i="7"/>
  <c r="J93" i="7"/>
  <c r="M93" i="7" s="1"/>
  <c r="E93" i="7"/>
  <c r="M91" i="7"/>
  <c r="L91" i="7"/>
  <c r="M89" i="7"/>
  <c r="L89" i="7"/>
  <c r="J89" i="7"/>
  <c r="K89" i="7" s="1"/>
  <c r="E89" i="7"/>
  <c r="L88" i="7"/>
  <c r="J88" i="7"/>
  <c r="E88" i="7"/>
  <c r="M87" i="7"/>
  <c r="L87" i="7"/>
  <c r="J87" i="7"/>
  <c r="K87" i="7" s="1"/>
  <c r="E87" i="7"/>
  <c r="L86" i="7"/>
  <c r="J86" i="7"/>
  <c r="E86" i="7"/>
  <c r="M85" i="7"/>
  <c r="L85" i="7"/>
  <c r="J85" i="7"/>
  <c r="K85" i="7" s="1"/>
  <c r="E85" i="7"/>
  <c r="L84" i="7"/>
  <c r="J84" i="7"/>
  <c r="E84" i="7"/>
  <c r="M83" i="7"/>
  <c r="L83" i="7"/>
  <c r="J83" i="7"/>
  <c r="K83" i="7" s="1"/>
  <c r="E83" i="7"/>
  <c r="M81" i="7"/>
  <c r="L81" i="7"/>
  <c r="L79" i="7"/>
  <c r="K79" i="7"/>
  <c r="J79" i="7"/>
  <c r="M79" i="7" s="1"/>
  <c r="E79" i="7"/>
  <c r="L78" i="7"/>
  <c r="J78" i="7"/>
  <c r="M78" i="7" s="1"/>
  <c r="E78" i="7"/>
  <c r="L77" i="7"/>
  <c r="K77" i="7"/>
  <c r="J77" i="7"/>
  <c r="M77" i="7" s="1"/>
  <c r="E77" i="7"/>
  <c r="L76" i="7"/>
  <c r="K76" i="7"/>
  <c r="J76" i="7"/>
  <c r="M76" i="7" s="1"/>
  <c r="E76" i="7"/>
  <c r="L75" i="7"/>
  <c r="K75" i="7"/>
  <c r="J75" i="7"/>
  <c r="M75" i="7" s="1"/>
  <c r="E75" i="7"/>
  <c r="L74" i="7"/>
  <c r="J74" i="7"/>
  <c r="M74" i="7" s="1"/>
  <c r="E74" i="7"/>
  <c r="L73" i="7"/>
  <c r="K73" i="7"/>
  <c r="J73" i="7"/>
  <c r="M73" i="7" s="1"/>
  <c r="F73" i="7"/>
  <c r="E73" i="7"/>
  <c r="M71" i="7"/>
  <c r="L71" i="7"/>
  <c r="L69" i="7"/>
  <c r="J69" i="7"/>
  <c r="M69" i="7" s="1"/>
  <c r="E69" i="7"/>
  <c r="L68" i="7"/>
  <c r="J68" i="7"/>
  <c r="E68" i="7"/>
  <c r="M67" i="7"/>
  <c r="L67" i="7"/>
  <c r="K67" i="7"/>
  <c r="J67" i="7"/>
  <c r="O67" i="7" s="1"/>
  <c r="E67" i="7"/>
  <c r="O66" i="7"/>
  <c r="L66" i="7"/>
  <c r="J66" i="7"/>
  <c r="K66" i="7" s="1"/>
  <c r="E66" i="7"/>
  <c r="L65" i="7"/>
  <c r="K65" i="7"/>
  <c r="J65" i="7"/>
  <c r="M65" i="7" s="1"/>
  <c r="E65" i="7"/>
  <c r="L64" i="7"/>
  <c r="K64" i="7"/>
  <c r="J64" i="7"/>
  <c r="O64" i="7" s="1"/>
  <c r="E64" i="7"/>
  <c r="M63" i="7"/>
  <c r="L63" i="7"/>
  <c r="K63" i="7"/>
  <c r="J63" i="7"/>
  <c r="O63" i="7" s="1"/>
  <c r="E63" i="7"/>
  <c r="M61" i="7"/>
  <c r="L61" i="7"/>
  <c r="L59" i="7"/>
  <c r="K59" i="7"/>
  <c r="J59" i="7"/>
  <c r="O59" i="7" s="1"/>
  <c r="E59" i="7"/>
  <c r="M58" i="7"/>
  <c r="L58" i="7"/>
  <c r="K58" i="7"/>
  <c r="J58" i="7"/>
  <c r="O58" i="7" s="1"/>
  <c r="E58" i="7"/>
  <c r="M57" i="7"/>
  <c r="L57" i="7"/>
  <c r="J57" i="7"/>
  <c r="K57" i="7" s="1"/>
  <c r="E57" i="7"/>
  <c r="O56" i="7"/>
  <c r="L56" i="7"/>
  <c r="J56" i="7"/>
  <c r="M56" i="7" s="1"/>
  <c r="E56" i="7"/>
  <c r="L55" i="7"/>
  <c r="K55" i="7"/>
  <c r="J55" i="7"/>
  <c r="O55" i="7" s="1"/>
  <c r="E55" i="7"/>
  <c r="M54" i="7"/>
  <c r="L54" i="7"/>
  <c r="K54" i="7"/>
  <c r="J54" i="7"/>
  <c r="O54" i="7" s="1"/>
  <c r="E54" i="7"/>
  <c r="O53" i="7"/>
  <c r="L53" i="7"/>
  <c r="J53" i="7"/>
  <c r="K53" i="7" s="1"/>
  <c r="E53" i="7"/>
  <c r="M51" i="7"/>
  <c r="L51" i="7"/>
  <c r="M49" i="7"/>
  <c r="L49" i="7"/>
  <c r="K49" i="7"/>
  <c r="J49" i="7"/>
  <c r="O49" i="7" s="1"/>
  <c r="E49" i="7"/>
  <c r="O48" i="7"/>
  <c r="L48" i="7"/>
  <c r="J48" i="7"/>
  <c r="K48" i="7" s="1"/>
  <c r="E48" i="7"/>
  <c r="L47" i="7"/>
  <c r="K47" i="7"/>
  <c r="J47" i="7"/>
  <c r="M47" i="7" s="1"/>
  <c r="E47" i="7"/>
  <c r="L46" i="7"/>
  <c r="K46" i="7"/>
  <c r="J46" i="7"/>
  <c r="O46" i="7" s="1"/>
  <c r="E46" i="7"/>
  <c r="M45" i="7"/>
  <c r="L45" i="7"/>
  <c r="K45" i="7"/>
  <c r="J45" i="7"/>
  <c r="O45" i="7" s="1"/>
  <c r="E45" i="7"/>
  <c r="M44" i="7"/>
  <c r="L44" i="7"/>
  <c r="J44" i="7"/>
  <c r="K44" i="7" s="1"/>
  <c r="E44" i="7"/>
  <c r="O43" i="7"/>
  <c r="L43" i="7"/>
  <c r="J43" i="7"/>
  <c r="M43" i="7" s="1"/>
  <c r="E43" i="7"/>
  <c r="M41" i="7"/>
  <c r="L41" i="7"/>
  <c r="M39" i="7"/>
  <c r="L39" i="7"/>
  <c r="K39" i="7"/>
  <c r="J39" i="7"/>
  <c r="E39" i="7"/>
  <c r="M38" i="7"/>
  <c r="L38" i="7"/>
  <c r="K38" i="7"/>
  <c r="J38" i="7"/>
  <c r="E38" i="7"/>
  <c r="M37" i="7"/>
  <c r="L37" i="7"/>
  <c r="K37" i="7"/>
  <c r="J37" i="7"/>
  <c r="E37" i="7"/>
  <c r="M36" i="7"/>
  <c r="L36" i="7"/>
  <c r="K36" i="7"/>
  <c r="J36" i="7"/>
  <c r="E36" i="7"/>
  <c r="M35" i="7"/>
  <c r="L35" i="7"/>
  <c r="K35" i="7"/>
  <c r="J35" i="7"/>
  <c r="E35" i="7"/>
  <c r="M34" i="7"/>
  <c r="L34" i="7"/>
  <c r="K34" i="7"/>
  <c r="J34" i="7"/>
  <c r="E34" i="7"/>
  <c r="M33" i="7"/>
  <c r="L33" i="7"/>
  <c r="K33" i="7"/>
  <c r="J33" i="7"/>
  <c r="E33" i="7"/>
  <c r="M31" i="7"/>
  <c r="L31" i="7"/>
  <c r="L29" i="7"/>
  <c r="K29" i="7"/>
  <c r="J29" i="7"/>
  <c r="M29" i="7" s="1"/>
  <c r="E29" i="7"/>
  <c r="L28" i="7"/>
  <c r="J28" i="7"/>
  <c r="K28" i="7" s="1"/>
  <c r="K28" i="4" s="1"/>
  <c r="E28" i="7"/>
  <c r="M27" i="7"/>
  <c r="L27" i="7"/>
  <c r="J27" i="7"/>
  <c r="K27" i="7" s="1"/>
  <c r="K27" i="4" s="1"/>
  <c r="E27" i="7"/>
  <c r="M26" i="7"/>
  <c r="L26" i="7"/>
  <c r="K26" i="7"/>
  <c r="J26" i="7"/>
  <c r="E26" i="7"/>
  <c r="L25" i="7"/>
  <c r="K25" i="7"/>
  <c r="J25" i="7"/>
  <c r="M25" i="7" s="1"/>
  <c r="E25" i="7"/>
  <c r="L24" i="7"/>
  <c r="J24" i="7"/>
  <c r="K24" i="7" s="1"/>
  <c r="K24" i="4" s="1"/>
  <c r="E24" i="7"/>
  <c r="M23" i="7"/>
  <c r="L23" i="7"/>
  <c r="J23" i="7"/>
  <c r="K23" i="7" s="1"/>
  <c r="K23" i="4" s="1"/>
  <c r="E23" i="7"/>
  <c r="M21" i="7"/>
  <c r="L21" i="7"/>
  <c r="M19" i="7"/>
  <c r="L19" i="7"/>
  <c r="K19" i="7"/>
  <c r="J19" i="7"/>
  <c r="E19" i="7"/>
  <c r="M18" i="7"/>
  <c r="L18" i="7"/>
  <c r="K18" i="7"/>
  <c r="J18" i="7"/>
  <c r="E18" i="7"/>
  <c r="M17" i="7"/>
  <c r="L17" i="7"/>
  <c r="K17" i="7"/>
  <c r="J17" i="7"/>
  <c r="E17" i="7"/>
  <c r="M16" i="7"/>
  <c r="L16" i="7"/>
  <c r="K16" i="7"/>
  <c r="J16" i="7"/>
  <c r="E16" i="7"/>
  <c r="M15" i="7"/>
  <c r="L15" i="7"/>
  <c r="K15" i="7"/>
  <c r="J15" i="7"/>
  <c r="E15" i="7"/>
  <c r="M14" i="7"/>
  <c r="L14" i="7"/>
  <c r="K14" i="7"/>
  <c r="J14" i="7"/>
  <c r="E14" i="7"/>
  <c r="M13" i="7"/>
  <c r="L13" i="7"/>
  <c r="K13" i="7"/>
  <c r="J13" i="7"/>
  <c r="E13" i="7"/>
  <c r="M11" i="7"/>
  <c r="L11" i="7"/>
  <c r="M9" i="7"/>
  <c r="L9" i="7"/>
  <c r="K9" i="7"/>
  <c r="J9" i="7"/>
  <c r="E9" i="7"/>
  <c r="L8" i="7"/>
  <c r="K8" i="7"/>
  <c r="J8" i="7"/>
  <c r="M8" i="7" s="1"/>
  <c r="E8" i="7"/>
  <c r="L7" i="7"/>
  <c r="J7" i="7"/>
  <c r="K7" i="7" s="1"/>
  <c r="K7" i="4" s="1"/>
  <c r="E7" i="7"/>
  <c r="M6" i="7"/>
  <c r="L6" i="7"/>
  <c r="J6" i="7"/>
  <c r="K6" i="7" s="1"/>
  <c r="K6" i="4" s="1"/>
  <c r="E6" i="7"/>
  <c r="M5" i="7"/>
  <c r="L5" i="7"/>
  <c r="K5" i="7"/>
  <c r="J5" i="7"/>
  <c r="E5" i="7"/>
  <c r="L4" i="7"/>
  <c r="K4" i="7"/>
  <c r="J4" i="7"/>
  <c r="M4" i="7" s="1"/>
  <c r="E4" i="7"/>
  <c r="L3" i="7"/>
  <c r="J3" i="7"/>
  <c r="K3" i="7" s="1"/>
  <c r="K3" i="4" s="1"/>
  <c r="E3" i="7"/>
  <c r="M1" i="7"/>
  <c r="L1" i="7"/>
  <c r="K46" i="6"/>
  <c r="L45" i="6"/>
  <c r="L46" i="6" s="1"/>
  <c r="K45" i="6"/>
  <c r="J45" i="6"/>
  <c r="I45" i="6"/>
  <c r="H45" i="6"/>
  <c r="H46" i="6" s="1"/>
  <c r="G45" i="6"/>
  <c r="J33" i="6"/>
  <c r="L32" i="6"/>
  <c r="K32" i="6"/>
  <c r="J32" i="6"/>
  <c r="I32" i="6"/>
  <c r="H32" i="6"/>
  <c r="G32" i="6"/>
  <c r="L26" i="6"/>
  <c r="K26" i="6"/>
  <c r="J26" i="6"/>
  <c r="I26" i="6"/>
  <c r="H26" i="6"/>
  <c r="G26" i="6"/>
  <c r="L20" i="6"/>
  <c r="L33" i="6" s="1"/>
  <c r="K20" i="6"/>
  <c r="J20" i="6"/>
  <c r="I20" i="6"/>
  <c r="H20" i="6"/>
  <c r="G20" i="6"/>
  <c r="L13" i="6"/>
  <c r="K13" i="6"/>
  <c r="J13" i="6"/>
  <c r="I13" i="6"/>
  <c r="I33" i="6" s="1"/>
  <c r="H13" i="6"/>
  <c r="H33" i="6" s="1"/>
  <c r="G13" i="6"/>
  <c r="L719" i="4"/>
  <c r="K719" i="4"/>
  <c r="J719" i="4"/>
  <c r="E719" i="4"/>
  <c r="L718" i="4"/>
  <c r="K718" i="4"/>
  <c r="J718" i="4"/>
  <c r="E718" i="4"/>
  <c r="L717" i="4"/>
  <c r="K717" i="4"/>
  <c r="J717" i="4"/>
  <c r="E717" i="4"/>
  <c r="L716" i="4"/>
  <c r="K716" i="4"/>
  <c r="J716" i="4"/>
  <c r="E716" i="4"/>
  <c r="L715" i="4"/>
  <c r="K715" i="4"/>
  <c r="J715" i="4"/>
  <c r="E715" i="4"/>
  <c r="L714" i="4"/>
  <c r="K714" i="4"/>
  <c r="J714" i="4"/>
  <c r="E714" i="4"/>
  <c r="L713" i="4"/>
  <c r="K713" i="4"/>
  <c r="J713" i="4"/>
  <c r="E713" i="4"/>
  <c r="L711" i="4"/>
  <c r="L709" i="4"/>
  <c r="K709" i="4"/>
  <c r="J709" i="4"/>
  <c r="E709" i="4"/>
  <c r="L708" i="4"/>
  <c r="J708" i="4"/>
  <c r="E708" i="4"/>
  <c r="L707" i="4"/>
  <c r="K707" i="4"/>
  <c r="J707" i="4"/>
  <c r="E707" i="4"/>
  <c r="L706" i="4"/>
  <c r="K706" i="4"/>
  <c r="J706" i="4"/>
  <c r="E706" i="4"/>
  <c r="L705" i="4"/>
  <c r="K705" i="4"/>
  <c r="J705" i="4"/>
  <c r="E705" i="4"/>
  <c r="L704" i="4"/>
  <c r="J704" i="4"/>
  <c r="E704" i="4"/>
  <c r="L703" i="4"/>
  <c r="K703" i="4"/>
  <c r="J703" i="4"/>
  <c r="E703" i="4"/>
  <c r="L701" i="4"/>
  <c r="L699" i="4"/>
  <c r="K699" i="4"/>
  <c r="J699" i="4"/>
  <c r="E699" i="4"/>
  <c r="L698" i="4"/>
  <c r="K698" i="4"/>
  <c r="J698" i="4"/>
  <c r="E698" i="4"/>
  <c r="L697" i="4"/>
  <c r="K697" i="4"/>
  <c r="J697" i="4"/>
  <c r="E697" i="4"/>
  <c r="L696" i="4"/>
  <c r="K696" i="4"/>
  <c r="J696" i="4"/>
  <c r="E696" i="4"/>
  <c r="L695" i="4"/>
  <c r="K695" i="4"/>
  <c r="J695" i="4"/>
  <c r="E695" i="4"/>
  <c r="L694" i="4"/>
  <c r="K694" i="4"/>
  <c r="J694" i="4"/>
  <c r="E694" i="4"/>
  <c r="L693" i="4"/>
  <c r="K693" i="4"/>
  <c r="J693" i="4"/>
  <c r="E693" i="4"/>
  <c r="L691" i="4"/>
  <c r="L689" i="4"/>
  <c r="J689" i="4"/>
  <c r="E689" i="4"/>
  <c r="L688" i="4"/>
  <c r="K688" i="4"/>
  <c r="J688" i="4"/>
  <c r="E688" i="4"/>
  <c r="L687" i="4"/>
  <c r="J687" i="4"/>
  <c r="E687" i="4"/>
  <c r="L686" i="4"/>
  <c r="K686" i="4"/>
  <c r="J686" i="4"/>
  <c r="E686" i="4"/>
  <c r="L685" i="4"/>
  <c r="J685" i="4"/>
  <c r="E685" i="4"/>
  <c r="L684" i="4"/>
  <c r="K684" i="4"/>
  <c r="J684" i="4"/>
  <c r="E684" i="4"/>
  <c r="L683" i="4"/>
  <c r="J683" i="4"/>
  <c r="E683" i="4"/>
  <c r="L681" i="4"/>
  <c r="L679" i="4"/>
  <c r="K679" i="4"/>
  <c r="J679" i="4"/>
  <c r="E679" i="4"/>
  <c r="L678" i="4"/>
  <c r="K678" i="4"/>
  <c r="J678" i="4"/>
  <c r="E678" i="4"/>
  <c r="L677" i="4"/>
  <c r="K677" i="4"/>
  <c r="J677" i="4"/>
  <c r="E677" i="4"/>
  <c r="L676" i="4"/>
  <c r="K676" i="4"/>
  <c r="J676" i="4"/>
  <c r="E676" i="4"/>
  <c r="L675" i="4"/>
  <c r="K675" i="4"/>
  <c r="J675" i="4"/>
  <c r="E675" i="4"/>
  <c r="L674" i="4"/>
  <c r="K674" i="4"/>
  <c r="J674" i="4"/>
  <c r="E674" i="4"/>
  <c r="L673" i="4"/>
  <c r="K673" i="4"/>
  <c r="J673" i="4"/>
  <c r="E673" i="4"/>
  <c r="L671" i="4"/>
  <c r="L669" i="4"/>
  <c r="K669" i="4"/>
  <c r="J669" i="4"/>
  <c r="E669" i="4"/>
  <c r="L668" i="4"/>
  <c r="K668" i="4"/>
  <c r="J668" i="4"/>
  <c r="E668" i="4"/>
  <c r="L667" i="4"/>
  <c r="K667" i="4"/>
  <c r="J667" i="4"/>
  <c r="E667" i="4"/>
  <c r="L666" i="4"/>
  <c r="J666" i="4"/>
  <c r="E666" i="4"/>
  <c r="L665" i="4"/>
  <c r="K665" i="4"/>
  <c r="J665" i="4"/>
  <c r="E665" i="4"/>
  <c r="L664" i="4"/>
  <c r="K664" i="4"/>
  <c r="J664" i="4"/>
  <c r="E664" i="4"/>
  <c r="L663" i="4"/>
  <c r="K663" i="4"/>
  <c r="J663" i="4"/>
  <c r="E663" i="4"/>
  <c r="L661" i="4"/>
  <c r="L659" i="4"/>
  <c r="K659" i="4"/>
  <c r="J659" i="4"/>
  <c r="E659" i="4"/>
  <c r="L658" i="4"/>
  <c r="K658" i="4"/>
  <c r="J658" i="4"/>
  <c r="E658" i="4"/>
  <c r="L657" i="4"/>
  <c r="K657" i="4"/>
  <c r="J657" i="4"/>
  <c r="E657" i="4"/>
  <c r="L656" i="4"/>
  <c r="K656" i="4"/>
  <c r="J656" i="4"/>
  <c r="E656" i="4"/>
  <c r="L655" i="4"/>
  <c r="K655" i="4"/>
  <c r="J655" i="4"/>
  <c r="E655" i="4"/>
  <c r="L654" i="4"/>
  <c r="K654" i="4"/>
  <c r="J654" i="4"/>
  <c r="E654" i="4"/>
  <c r="L653" i="4"/>
  <c r="K653" i="4"/>
  <c r="J653" i="4"/>
  <c r="E653" i="4"/>
  <c r="L651" i="4"/>
  <c r="L649" i="4"/>
  <c r="J649" i="4"/>
  <c r="E649" i="4"/>
  <c r="L648" i="4"/>
  <c r="K648" i="4"/>
  <c r="J648" i="4"/>
  <c r="E648" i="4"/>
  <c r="L647" i="4"/>
  <c r="K647" i="4"/>
  <c r="J647" i="4"/>
  <c r="E647" i="4"/>
  <c r="L646" i="4"/>
  <c r="K646" i="4"/>
  <c r="J646" i="4"/>
  <c r="E646" i="4"/>
  <c r="L645" i="4"/>
  <c r="J645" i="4"/>
  <c r="E645" i="4"/>
  <c r="L644" i="4"/>
  <c r="K644" i="4"/>
  <c r="J644" i="4"/>
  <c r="E644" i="4"/>
  <c r="L643" i="4"/>
  <c r="K643" i="4"/>
  <c r="J643" i="4"/>
  <c r="E643" i="4"/>
  <c r="L641" i="4"/>
  <c r="L639" i="4"/>
  <c r="K639" i="4"/>
  <c r="J639" i="4"/>
  <c r="E639" i="4"/>
  <c r="L638" i="4"/>
  <c r="K638" i="4"/>
  <c r="J638" i="4"/>
  <c r="E638" i="4"/>
  <c r="L637" i="4"/>
  <c r="K637" i="4"/>
  <c r="J637" i="4"/>
  <c r="E637" i="4"/>
  <c r="L636" i="4"/>
  <c r="K636" i="4"/>
  <c r="J636" i="4"/>
  <c r="E636" i="4"/>
  <c r="L635" i="4"/>
  <c r="K635" i="4"/>
  <c r="J635" i="4"/>
  <c r="E635" i="4"/>
  <c r="L634" i="4"/>
  <c r="K634" i="4"/>
  <c r="J634" i="4"/>
  <c r="E634" i="4"/>
  <c r="L633" i="4"/>
  <c r="K633" i="4"/>
  <c r="J633" i="4"/>
  <c r="E633" i="4"/>
  <c r="L631" i="4"/>
  <c r="L629" i="4"/>
  <c r="K629" i="4"/>
  <c r="J629" i="4"/>
  <c r="E629" i="4"/>
  <c r="L628" i="4"/>
  <c r="J628" i="4"/>
  <c r="E628" i="4"/>
  <c r="L627" i="4"/>
  <c r="K627" i="4"/>
  <c r="J627" i="4"/>
  <c r="E627" i="4"/>
  <c r="L626" i="4"/>
  <c r="K626" i="4"/>
  <c r="J626" i="4"/>
  <c r="E626" i="4"/>
  <c r="L625" i="4"/>
  <c r="K625" i="4"/>
  <c r="J625" i="4"/>
  <c r="E625" i="4"/>
  <c r="L624" i="4"/>
  <c r="J624" i="4"/>
  <c r="E624" i="4"/>
  <c r="L623" i="4"/>
  <c r="K623" i="4"/>
  <c r="J623" i="4"/>
  <c r="E623" i="4"/>
  <c r="L621" i="4"/>
  <c r="L619" i="4"/>
  <c r="K619" i="4"/>
  <c r="J619" i="4"/>
  <c r="E619" i="4"/>
  <c r="L618" i="4"/>
  <c r="K618" i="4"/>
  <c r="J618" i="4"/>
  <c r="E618" i="4"/>
  <c r="L617" i="4"/>
  <c r="K617" i="4"/>
  <c r="J617" i="4"/>
  <c r="E617" i="4"/>
  <c r="L616" i="4"/>
  <c r="K616" i="4"/>
  <c r="J616" i="4"/>
  <c r="E616" i="4"/>
  <c r="L615" i="4"/>
  <c r="K615" i="4"/>
  <c r="J615" i="4"/>
  <c r="E615" i="4"/>
  <c r="L614" i="4"/>
  <c r="K614" i="4"/>
  <c r="J614" i="4"/>
  <c r="E614" i="4"/>
  <c r="L613" i="4"/>
  <c r="K613" i="4"/>
  <c r="J613" i="4"/>
  <c r="E613" i="4"/>
  <c r="L611" i="4"/>
  <c r="L609" i="4"/>
  <c r="K609" i="4"/>
  <c r="J609" i="4"/>
  <c r="E609" i="4"/>
  <c r="L608" i="4"/>
  <c r="J608" i="4"/>
  <c r="E608" i="4"/>
  <c r="L607" i="4"/>
  <c r="K607" i="4"/>
  <c r="J607" i="4"/>
  <c r="E607" i="4"/>
  <c r="L606" i="4"/>
  <c r="K606" i="4"/>
  <c r="J606" i="4"/>
  <c r="E606" i="4"/>
  <c r="L605" i="4"/>
  <c r="K605" i="4"/>
  <c r="J605" i="4"/>
  <c r="E605" i="4"/>
  <c r="L604" i="4"/>
  <c r="J604" i="4"/>
  <c r="E604" i="4"/>
  <c r="L603" i="4"/>
  <c r="K603" i="4"/>
  <c r="J603" i="4"/>
  <c r="E603" i="4"/>
  <c r="L601" i="4"/>
  <c r="L599" i="4"/>
  <c r="K599" i="4"/>
  <c r="J599" i="4"/>
  <c r="E599" i="4"/>
  <c r="L598" i="4"/>
  <c r="K598" i="4"/>
  <c r="J598" i="4"/>
  <c r="E598" i="4"/>
  <c r="L597" i="4"/>
  <c r="K597" i="4"/>
  <c r="J597" i="4"/>
  <c r="E597" i="4"/>
  <c r="L596" i="4"/>
  <c r="K596" i="4"/>
  <c r="J596" i="4"/>
  <c r="E596" i="4"/>
  <c r="L595" i="4"/>
  <c r="K595" i="4"/>
  <c r="J595" i="4"/>
  <c r="E595" i="4"/>
  <c r="L594" i="4"/>
  <c r="K594" i="4"/>
  <c r="J594" i="4"/>
  <c r="E594" i="4"/>
  <c r="L593" i="4"/>
  <c r="K593" i="4"/>
  <c r="J593" i="4"/>
  <c r="E593" i="4"/>
  <c r="L591" i="4"/>
  <c r="L589" i="4"/>
  <c r="K589" i="4"/>
  <c r="J589" i="4"/>
  <c r="E589" i="4"/>
  <c r="L588" i="4"/>
  <c r="K588" i="4"/>
  <c r="J588" i="4"/>
  <c r="E588" i="4"/>
  <c r="L587" i="4"/>
  <c r="K587" i="4"/>
  <c r="J587" i="4"/>
  <c r="E587" i="4"/>
  <c r="L586" i="4"/>
  <c r="J586" i="4"/>
  <c r="E586" i="4"/>
  <c r="L585" i="4"/>
  <c r="K585" i="4"/>
  <c r="J585" i="4"/>
  <c r="E585" i="4"/>
  <c r="L584" i="4"/>
  <c r="K584" i="4"/>
  <c r="J584" i="4"/>
  <c r="E584" i="4"/>
  <c r="L583" i="4"/>
  <c r="K583" i="4"/>
  <c r="J583" i="4"/>
  <c r="E583" i="4"/>
  <c r="L581" i="4"/>
  <c r="L579" i="4"/>
  <c r="K579" i="4"/>
  <c r="J579" i="4"/>
  <c r="E579" i="4"/>
  <c r="L578" i="4"/>
  <c r="K578" i="4"/>
  <c r="J578" i="4"/>
  <c r="E578" i="4"/>
  <c r="L577" i="4"/>
  <c r="K577" i="4"/>
  <c r="J577" i="4"/>
  <c r="E577" i="4"/>
  <c r="L576" i="4"/>
  <c r="K576" i="4"/>
  <c r="J576" i="4"/>
  <c r="E576" i="4"/>
  <c r="L575" i="4"/>
  <c r="K575" i="4"/>
  <c r="J575" i="4"/>
  <c r="E575" i="4"/>
  <c r="L574" i="4"/>
  <c r="K574" i="4"/>
  <c r="J574" i="4"/>
  <c r="E574" i="4"/>
  <c r="L573" i="4"/>
  <c r="K573" i="4"/>
  <c r="J573" i="4"/>
  <c r="E573" i="4"/>
  <c r="L570" i="4"/>
  <c r="K570" i="4"/>
  <c r="J570" i="4"/>
  <c r="E570" i="4"/>
  <c r="L569" i="4"/>
  <c r="K569" i="4"/>
  <c r="J569" i="4"/>
  <c r="E569" i="4"/>
  <c r="L568" i="4"/>
  <c r="K568" i="4"/>
  <c r="J568" i="4"/>
  <c r="E568" i="4"/>
  <c r="L567" i="4"/>
  <c r="K567" i="4"/>
  <c r="J567" i="4"/>
  <c r="E567" i="4"/>
  <c r="L566" i="4"/>
  <c r="K566" i="4"/>
  <c r="J566" i="4"/>
  <c r="E566" i="4"/>
  <c r="L565" i="4"/>
  <c r="K565" i="4"/>
  <c r="J565" i="4"/>
  <c r="E565" i="4"/>
  <c r="L564" i="4"/>
  <c r="K564" i="4"/>
  <c r="J564" i="4"/>
  <c r="E564" i="4"/>
  <c r="L562" i="4"/>
  <c r="L560" i="4"/>
  <c r="J560" i="4"/>
  <c r="E560" i="4"/>
  <c r="L559" i="4"/>
  <c r="J559" i="4"/>
  <c r="E559" i="4"/>
  <c r="L558" i="4"/>
  <c r="K558" i="4"/>
  <c r="J558" i="4"/>
  <c r="E558" i="4"/>
  <c r="L557" i="4"/>
  <c r="K557" i="4"/>
  <c r="J557" i="4"/>
  <c r="E557" i="4"/>
  <c r="L556" i="4"/>
  <c r="J556" i="4"/>
  <c r="E556" i="4"/>
  <c r="L555" i="4"/>
  <c r="J555" i="4"/>
  <c r="E555" i="4"/>
  <c r="L554" i="4"/>
  <c r="K554" i="4"/>
  <c r="J554" i="4"/>
  <c r="E554" i="4"/>
  <c r="L552" i="4"/>
  <c r="L550" i="4"/>
  <c r="K550" i="4"/>
  <c r="J550" i="4"/>
  <c r="E550" i="4"/>
  <c r="L549" i="4"/>
  <c r="K549" i="4"/>
  <c r="J549" i="4"/>
  <c r="E549" i="4"/>
  <c r="L548" i="4"/>
  <c r="K548" i="4"/>
  <c r="J548" i="4"/>
  <c r="E548" i="4"/>
  <c r="L547" i="4"/>
  <c r="K547" i="4"/>
  <c r="J547" i="4"/>
  <c r="E547" i="4"/>
  <c r="L546" i="4"/>
  <c r="K546" i="4"/>
  <c r="J546" i="4"/>
  <c r="E546" i="4"/>
  <c r="L545" i="4"/>
  <c r="K545" i="4"/>
  <c r="J545" i="4"/>
  <c r="E545" i="4"/>
  <c r="L544" i="4"/>
  <c r="K544" i="4"/>
  <c r="J544" i="4"/>
  <c r="E544" i="4"/>
  <c r="L542" i="4"/>
  <c r="L540" i="4"/>
  <c r="K540" i="4"/>
  <c r="J540" i="4"/>
  <c r="E540" i="4"/>
  <c r="L539" i="4"/>
  <c r="J539" i="4"/>
  <c r="E539" i="4"/>
  <c r="L538" i="4"/>
  <c r="K538" i="4"/>
  <c r="J538" i="4"/>
  <c r="E538" i="4"/>
  <c r="L537" i="4"/>
  <c r="K537" i="4"/>
  <c r="J537" i="4"/>
  <c r="E537" i="4"/>
  <c r="L536" i="4"/>
  <c r="K536" i="4"/>
  <c r="J536" i="4"/>
  <c r="E536" i="4"/>
  <c r="L535" i="4"/>
  <c r="J535" i="4"/>
  <c r="E535" i="4"/>
  <c r="L534" i="4"/>
  <c r="K534" i="4"/>
  <c r="J534" i="4"/>
  <c r="E534" i="4"/>
  <c r="L532" i="4"/>
  <c r="L530" i="4"/>
  <c r="K530" i="4"/>
  <c r="J530" i="4"/>
  <c r="E530" i="4"/>
  <c r="L529" i="4"/>
  <c r="K529" i="4"/>
  <c r="J529" i="4"/>
  <c r="E529" i="4"/>
  <c r="L528" i="4"/>
  <c r="K528" i="4"/>
  <c r="J528" i="4"/>
  <c r="E528" i="4"/>
  <c r="L527" i="4"/>
  <c r="K527" i="4"/>
  <c r="J527" i="4"/>
  <c r="E527" i="4"/>
  <c r="L526" i="4"/>
  <c r="K526" i="4"/>
  <c r="J526" i="4"/>
  <c r="E526" i="4"/>
  <c r="L525" i="4"/>
  <c r="K525" i="4"/>
  <c r="J525" i="4"/>
  <c r="E525" i="4"/>
  <c r="L524" i="4"/>
  <c r="K524" i="4"/>
  <c r="J524" i="4"/>
  <c r="E524" i="4"/>
  <c r="L522" i="4"/>
  <c r="L520" i="4"/>
  <c r="K520" i="4"/>
  <c r="J520" i="4"/>
  <c r="E520" i="4"/>
  <c r="G520" i="4" s="1"/>
  <c r="L519" i="4"/>
  <c r="K519" i="4"/>
  <c r="J519" i="4"/>
  <c r="G519" i="4"/>
  <c r="E519" i="4"/>
  <c r="L518" i="4"/>
  <c r="J518" i="4"/>
  <c r="H518" i="4"/>
  <c r="E518" i="4"/>
  <c r="L517" i="4"/>
  <c r="K517" i="4"/>
  <c r="J517" i="4"/>
  <c r="E517" i="4"/>
  <c r="L516" i="4"/>
  <c r="K516" i="4"/>
  <c r="J516" i="4"/>
  <c r="E516" i="4"/>
  <c r="L515" i="4"/>
  <c r="K515" i="4"/>
  <c r="J515" i="4"/>
  <c r="E515" i="4"/>
  <c r="L514" i="4"/>
  <c r="J514" i="4"/>
  <c r="E514" i="4"/>
  <c r="L512" i="4"/>
  <c r="L510" i="4"/>
  <c r="K510" i="4"/>
  <c r="J510" i="4"/>
  <c r="E510" i="4"/>
  <c r="L509" i="4"/>
  <c r="K509" i="4"/>
  <c r="J509" i="4"/>
  <c r="E509" i="4"/>
  <c r="L508" i="4"/>
  <c r="K508" i="4"/>
  <c r="J508" i="4"/>
  <c r="E508" i="4"/>
  <c r="L507" i="4"/>
  <c r="K507" i="4"/>
  <c r="J507" i="4"/>
  <c r="E507" i="4"/>
  <c r="L506" i="4"/>
  <c r="K506" i="4"/>
  <c r="J506" i="4"/>
  <c r="E506" i="4"/>
  <c r="L505" i="4"/>
  <c r="K505" i="4"/>
  <c r="J505" i="4"/>
  <c r="E505" i="4"/>
  <c r="L504" i="4"/>
  <c r="K504" i="4"/>
  <c r="J504" i="4"/>
  <c r="E504" i="4"/>
  <c r="L502" i="4"/>
  <c r="L500" i="4"/>
  <c r="K500" i="4"/>
  <c r="J500" i="4"/>
  <c r="E500" i="4"/>
  <c r="L499" i="4"/>
  <c r="K499" i="4"/>
  <c r="J499" i="4"/>
  <c r="E499" i="4"/>
  <c r="L498" i="4"/>
  <c r="K498" i="4"/>
  <c r="J498" i="4"/>
  <c r="E498" i="4"/>
  <c r="L497" i="4"/>
  <c r="J497" i="4"/>
  <c r="E497" i="4"/>
  <c r="L496" i="4"/>
  <c r="K496" i="4"/>
  <c r="J496" i="4"/>
  <c r="E496" i="4"/>
  <c r="L495" i="4"/>
  <c r="K495" i="4"/>
  <c r="J495" i="4"/>
  <c r="E495" i="4"/>
  <c r="L494" i="4"/>
  <c r="K494" i="4"/>
  <c r="J494" i="4"/>
  <c r="E494" i="4"/>
  <c r="L491" i="4"/>
  <c r="J491" i="4"/>
  <c r="E491" i="4"/>
  <c r="L490" i="4"/>
  <c r="K490" i="4"/>
  <c r="J490" i="4"/>
  <c r="E490" i="4"/>
  <c r="L489" i="4"/>
  <c r="K489" i="4"/>
  <c r="J489" i="4"/>
  <c r="E489" i="4"/>
  <c r="L488" i="4"/>
  <c r="K488" i="4"/>
  <c r="J488" i="4"/>
  <c r="E488" i="4"/>
  <c r="L487" i="4"/>
  <c r="J487" i="4"/>
  <c r="E487" i="4"/>
  <c r="L486" i="4"/>
  <c r="K486" i="4"/>
  <c r="J486" i="4"/>
  <c r="E486" i="4"/>
  <c r="L485" i="4"/>
  <c r="K485" i="4"/>
  <c r="J485" i="4"/>
  <c r="E485" i="4"/>
  <c r="L483" i="4"/>
  <c r="L480" i="4"/>
  <c r="K480" i="4"/>
  <c r="J480" i="4"/>
  <c r="E480" i="4"/>
  <c r="L479" i="4"/>
  <c r="K479" i="4"/>
  <c r="J479" i="4"/>
  <c r="F479" i="4"/>
  <c r="E479" i="4"/>
  <c r="L478" i="4"/>
  <c r="K478" i="4"/>
  <c r="J478" i="4"/>
  <c r="E478" i="4"/>
  <c r="L477" i="4"/>
  <c r="K477" i="4"/>
  <c r="J477" i="4"/>
  <c r="E477" i="4"/>
  <c r="L476" i="4"/>
  <c r="K476" i="4"/>
  <c r="J476" i="4"/>
  <c r="E476" i="4"/>
  <c r="L475" i="4"/>
  <c r="K475" i="4"/>
  <c r="J475" i="4"/>
  <c r="E475" i="4"/>
  <c r="L474" i="4"/>
  <c r="K474" i="4"/>
  <c r="J474" i="4"/>
  <c r="E474" i="4"/>
  <c r="L470" i="4"/>
  <c r="K470" i="4"/>
  <c r="J470" i="4"/>
  <c r="E470" i="4"/>
  <c r="L469" i="4"/>
  <c r="K469" i="4"/>
  <c r="J469" i="4"/>
  <c r="E469" i="4"/>
  <c r="L468" i="4"/>
  <c r="K468" i="4"/>
  <c r="J468" i="4"/>
  <c r="E468" i="4"/>
  <c r="L467" i="4"/>
  <c r="K467" i="4"/>
  <c r="J467" i="4"/>
  <c r="E467" i="4"/>
  <c r="L466" i="4"/>
  <c r="K466" i="4"/>
  <c r="J466" i="4"/>
  <c r="E466" i="4"/>
  <c r="L465" i="4"/>
  <c r="K465" i="4"/>
  <c r="J465" i="4"/>
  <c r="E465" i="4"/>
  <c r="L464" i="4"/>
  <c r="K464" i="4"/>
  <c r="J464" i="4"/>
  <c r="E464" i="4"/>
  <c r="L460" i="4"/>
  <c r="K460" i="4"/>
  <c r="J460" i="4"/>
  <c r="E460" i="4"/>
  <c r="L459" i="4"/>
  <c r="K459" i="4"/>
  <c r="J459" i="4"/>
  <c r="E459" i="4"/>
  <c r="L458" i="4"/>
  <c r="K458" i="4"/>
  <c r="J458" i="4"/>
  <c r="E458" i="4"/>
  <c r="L457" i="4"/>
  <c r="J457" i="4"/>
  <c r="E457" i="4"/>
  <c r="L456" i="4"/>
  <c r="K456" i="4"/>
  <c r="J456" i="4"/>
  <c r="E456" i="4"/>
  <c r="L455" i="4"/>
  <c r="K455" i="4"/>
  <c r="J455" i="4"/>
  <c r="E455" i="4"/>
  <c r="L454" i="4"/>
  <c r="K454" i="4"/>
  <c r="J454" i="4"/>
  <c r="E454" i="4"/>
  <c r="L452" i="4"/>
  <c r="L450" i="4"/>
  <c r="K450" i="4"/>
  <c r="J450" i="4"/>
  <c r="E450" i="4"/>
  <c r="L449" i="4"/>
  <c r="K449" i="4"/>
  <c r="J449" i="4"/>
  <c r="E449" i="4"/>
  <c r="L448" i="4"/>
  <c r="K448" i="4"/>
  <c r="J448" i="4"/>
  <c r="E448" i="4"/>
  <c r="L447" i="4"/>
  <c r="K447" i="4"/>
  <c r="J447" i="4"/>
  <c r="E447" i="4"/>
  <c r="L446" i="4"/>
  <c r="K446" i="4"/>
  <c r="J446" i="4"/>
  <c r="E446" i="4"/>
  <c r="L445" i="4"/>
  <c r="K445" i="4"/>
  <c r="J445" i="4"/>
  <c r="E445" i="4"/>
  <c r="L444" i="4"/>
  <c r="K444" i="4"/>
  <c r="J444" i="4"/>
  <c r="E444" i="4"/>
  <c r="L442" i="4"/>
  <c r="L440" i="4"/>
  <c r="J440" i="4"/>
  <c r="E440" i="4"/>
  <c r="L439" i="4"/>
  <c r="K439" i="4"/>
  <c r="J439" i="4"/>
  <c r="E439" i="4"/>
  <c r="L438" i="4"/>
  <c r="K438" i="4"/>
  <c r="J438" i="4"/>
  <c r="E438" i="4"/>
  <c r="L437" i="4"/>
  <c r="K437" i="4"/>
  <c r="J437" i="4"/>
  <c r="E437" i="4"/>
  <c r="L436" i="4"/>
  <c r="J436" i="4"/>
  <c r="E436" i="4"/>
  <c r="L435" i="4"/>
  <c r="K435" i="4"/>
  <c r="J435" i="4"/>
  <c r="E435" i="4"/>
  <c r="L434" i="4"/>
  <c r="K434" i="4"/>
  <c r="J434" i="4"/>
  <c r="E434" i="4"/>
  <c r="L432" i="4"/>
  <c r="L430" i="4"/>
  <c r="K430" i="4"/>
  <c r="J430" i="4"/>
  <c r="E430" i="4"/>
  <c r="L429" i="4"/>
  <c r="K429" i="4"/>
  <c r="J429" i="4"/>
  <c r="E429" i="4"/>
  <c r="L428" i="4"/>
  <c r="K428" i="4"/>
  <c r="J428" i="4"/>
  <c r="E428" i="4"/>
  <c r="L427" i="4"/>
  <c r="K427" i="4"/>
  <c r="J427" i="4"/>
  <c r="E427" i="4"/>
  <c r="L426" i="4"/>
  <c r="K426" i="4"/>
  <c r="J426" i="4"/>
  <c r="E426" i="4"/>
  <c r="L425" i="4"/>
  <c r="K425" i="4"/>
  <c r="J425" i="4"/>
  <c r="E425" i="4"/>
  <c r="L424" i="4"/>
  <c r="K424" i="4"/>
  <c r="J424" i="4"/>
  <c r="E424" i="4"/>
  <c r="L422" i="4"/>
  <c r="L420" i="4"/>
  <c r="K420" i="4"/>
  <c r="J420" i="4"/>
  <c r="E420" i="4"/>
  <c r="L419" i="4"/>
  <c r="J419" i="4"/>
  <c r="E419" i="4"/>
  <c r="L418" i="4"/>
  <c r="K418" i="4"/>
  <c r="J418" i="4"/>
  <c r="E418" i="4"/>
  <c r="L417" i="4"/>
  <c r="K417" i="4"/>
  <c r="J417" i="4"/>
  <c r="E417" i="4"/>
  <c r="L416" i="4"/>
  <c r="K416" i="4"/>
  <c r="J416" i="4"/>
  <c r="E416" i="4"/>
  <c r="L415" i="4"/>
  <c r="J415" i="4"/>
  <c r="E415" i="4"/>
  <c r="L414" i="4"/>
  <c r="K414" i="4"/>
  <c r="J414" i="4"/>
  <c r="E414" i="4"/>
  <c r="L412" i="4"/>
  <c r="L410" i="4"/>
  <c r="K410" i="4"/>
  <c r="J410" i="4"/>
  <c r="E410" i="4"/>
  <c r="L409" i="4"/>
  <c r="K409" i="4"/>
  <c r="J409" i="4"/>
  <c r="E409" i="4"/>
  <c r="L408" i="4"/>
  <c r="K408" i="4"/>
  <c r="J408" i="4"/>
  <c r="E408" i="4"/>
  <c r="L407" i="4"/>
  <c r="K407" i="4"/>
  <c r="J407" i="4"/>
  <c r="E407" i="4"/>
  <c r="L406" i="4"/>
  <c r="K406" i="4"/>
  <c r="J406" i="4"/>
  <c r="E406" i="4"/>
  <c r="L405" i="4"/>
  <c r="K405" i="4"/>
  <c r="J405" i="4"/>
  <c r="E405" i="4"/>
  <c r="L404" i="4"/>
  <c r="K404" i="4"/>
  <c r="J404" i="4"/>
  <c r="E404" i="4"/>
  <c r="L402" i="4"/>
  <c r="L400" i="4"/>
  <c r="K400" i="4"/>
  <c r="J400" i="4"/>
  <c r="E400" i="4"/>
  <c r="L399" i="4"/>
  <c r="K399" i="4"/>
  <c r="J399" i="4"/>
  <c r="E399" i="4"/>
  <c r="L398" i="4"/>
  <c r="J398" i="4"/>
  <c r="E398" i="4"/>
  <c r="L397" i="4"/>
  <c r="K397" i="4"/>
  <c r="J397" i="4"/>
  <c r="E397" i="4"/>
  <c r="L396" i="4"/>
  <c r="K396" i="4"/>
  <c r="J396" i="4"/>
  <c r="E396" i="4"/>
  <c r="L395" i="4"/>
  <c r="K395" i="4"/>
  <c r="J395" i="4"/>
  <c r="E395" i="4"/>
  <c r="L394" i="4"/>
  <c r="J394" i="4"/>
  <c r="E394" i="4"/>
  <c r="L392" i="4"/>
  <c r="L390" i="4"/>
  <c r="K390" i="4"/>
  <c r="J390" i="4"/>
  <c r="E390" i="4"/>
  <c r="L389" i="4"/>
  <c r="K389" i="4"/>
  <c r="J389" i="4"/>
  <c r="F389" i="4"/>
  <c r="E389" i="4"/>
  <c r="L388" i="4"/>
  <c r="K388" i="4"/>
  <c r="J388" i="4"/>
  <c r="E388" i="4"/>
  <c r="L387" i="4"/>
  <c r="K387" i="4"/>
  <c r="J387" i="4"/>
  <c r="E387" i="4"/>
  <c r="L386" i="4"/>
  <c r="K386" i="4"/>
  <c r="J386" i="4"/>
  <c r="E386" i="4"/>
  <c r="L385" i="4"/>
  <c r="K385" i="4"/>
  <c r="J385" i="4"/>
  <c r="E385" i="4"/>
  <c r="L384" i="4"/>
  <c r="K384" i="4"/>
  <c r="J384" i="4"/>
  <c r="E384" i="4"/>
  <c r="L382" i="4"/>
  <c r="L380" i="4"/>
  <c r="K380" i="4"/>
  <c r="J380" i="4"/>
  <c r="E380" i="4"/>
  <c r="L379" i="4"/>
  <c r="K379" i="4"/>
  <c r="J379" i="4"/>
  <c r="E379" i="4"/>
  <c r="L378" i="4"/>
  <c r="K378" i="4"/>
  <c r="J378" i="4"/>
  <c r="E378" i="4"/>
  <c r="L377" i="4"/>
  <c r="J377" i="4"/>
  <c r="E377" i="4"/>
  <c r="L376" i="4"/>
  <c r="K376" i="4"/>
  <c r="J376" i="4"/>
  <c r="E376" i="4"/>
  <c r="L375" i="4"/>
  <c r="K375" i="4"/>
  <c r="J375" i="4"/>
  <c r="E375" i="4"/>
  <c r="L374" i="4"/>
  <c r="K374" i="4"/>
  <c r="J374" i="4"/>
  <c r="E374" i="4"/>
  <c r="L372" i="4"/>
  <c r="L370" i="4"/>
  <c r="K370" i="4"/>
  <c r="J370" i="4"/>
  <c r="E370" i="4"/>
  <c r="L369" i="4"/>
  <c r="K369" i="4"/>
  <c r="J369" i="4"/>
  <c r="E369" i="4"/>
  <c r="L368" i="4"/>
  <c r="K368" i="4"/>
  <c r="J368" i="4"/>
  <c r="E368" i="4"/>
  <c r="L367" i="4"/>
  <c r="K367" i="4"/>
  <c r="J367" i="4"/>
  <c r="E367" i="4"/>
  <c r="L366" i="4"/>
  <c r="K366" i="4"/>
  <c r="J366" i="4"/>
  <c r="E366" i="4"/>
  <c r="L365" i="4"/>
  <c r="K365" i="4"/>
  <c r="J365" i="4"/>
  <c r="E365" i="4"/>
  <c r="L364" i="4"/>
  <c r="K364" i="4"/>
  <c r="J364" i="4"/>
  <c r="E364" i="4"/>
  <c r="L362" i="4"/>
  <c r="L360" i="4"/>
  <c r="J360" i="4"/>
  <c r="E360" i="4"/>
  <c r="L359" i="4"/>
  <c r="K359" i="4"/>
  <c r="J359" i="4"/>
  <c r="E359" i="4"/>
  <c r="L358" i="4"/>
  <c r="K358" i="4"/>
  <c r="J358" i="4"/>
  <c r="E358" i="4"/>
  <c r="L357" i="4"/>
  <c r="K357" i="4"/>
  <c r="J357" i="4"/>
  <c r="E357" i="4"/>
  <c r="L356" i="4"/>
  <c r="J356" i="4"/>
  <c r="E356" i="4"/>
  <c r="L355" i="4"/>
  <c r="K355" i="4"/>
  <c r="J355" i="4"/>
  <c r="E355" i="4"/>
  <c r="L354" i="4"/>
  <c r="K354" i="4"/>
  <c r="J354" i="4"/>
  <c r="E354" i="4"/>
  <c r="L352" i="4"/>
  <c r="L350" i="4"/>
  <c r="K350" i="4"/>
  <c r="J350" i="4"/>
  <c r="E350" i="4"/>
  <c r="L349" i="4"/>
  <c r="K349" i="4"/>
  <c r="J349" i="4"/>
  <c r="E349" i="4"/>
  <c r="L348" i="4"/>
  <c r="K348" i="4"/>
  <c r="J348" i="4"/>
  <c r="E348" i="4"/>
  <c r="L347" i="4"/>
  <c r="K347" i="4"/>
  <c r="J347" i="4"/>
  <c r="E347" i="4"/>
  <c r="L346" i="4"/>
  <c r="K346" i="4"/>
  <c r="J346" i="4"/>
  <c r="E346" i="4"/>
  <c r="L345" i="4"/>
  <c r="K345" i="4"/>
  <c r="J345" i="4"/>
  <c r="E345" i="4"/>
  <c r="L344" i="4"/>
  <c r="K344" i="4"/>
  <c r="J344" i="4"/>
  <c r="E344" i="4"/>
  <c r="L342" i="4"/>
  <c r="L340" i="4"/>
  <c r="K340" i="4"/>
  <c r="J340" i="4"/>
  <c r="E340" i="4"/>
  <c r="L339" i="4"/>
  <c r="J339" i="4"/>
  <c r="E339" i="4"/>
  <c r="L338" i="4"/>
  <c r="K338" i="4"/>
  <c r="J338" i="4"/>
  <c r="E338" i="4"/>
  <c r="L337" i="4"/>
  <c r="K337" i="4"/>
  <c r="J337" i="4"/>
  <c r="E337" i="4"/>
  <c r="L336" i="4"/>
  <c r="K336" i="4"/>
  <c r="J336" i="4"/>
  <c r="E336" i="4"/>
  <c r="L335" i="4"/>
  <c r="J335" i="4"/>
  <c r="E335" i="4"/>
  <c r="L334" i="4"/>
  <c r="K334" i="4"/>
  <c r="J334" i="4"/>
  <c r="E334" i="4"/>
  <c r="L332" i="4"/>
  <c r="L330" i="4"/>
  <c r="K330" i="4"/>
  <c r="J330" i="4"/>
  <c r="E330" i="4"/>
  <c r="L329" i="4"/>
  <c r="K329" i="4"/>
  <c r="J329" i="4"/>
  <c r="E329" i="4"/>
  <c r="L328" i="4"/>
  <c r="K328" i="4"/>
  <c r="J328" i="4"/>
  <c r="E328" i="4"/>
  <c r="L327" i="4"/>
  <c r="K327" i="4"/>
  <c r="J327" i="4"/>
  <c r="E327" i="4"/>
  <c r="L326" i="4"/>
  <c r="K326" i="4"/>
  <c r="J326" i="4"/>
  <c r="E326" i="4"/>
  <c r="L325" i="4"/>
  <c r="K325" i="4"/>
  <c r="J325" i="4"/>
  <c r="E325" i="4"/>
  <c r="L324" i="4"/>
  <c r="K324" i="4"/>
  <c r="J324" i="4"/>
  <c r="E324" i="4"/>
  <c r="L322" i="4"/>
  <c r="L320" i="4"/>
  <c r="K320" i="4"/>
  <c r="J320" i="4"/>
  <c r="E320" i="4"/>
  <c r="L319" i="4"/>
  <c r="K319" i="4"/>
  <c r="J319" i="4"/>
  <c r="E319" i="4"/>
  <c r="L318" i="4"/>
  <c r="J318" i="4"/>
  <c r="E318" i="4"/>
  <c r="L317" i="4"/>
  <c r="K317" i="4"/>
  <c r="J317" i="4"/>
  <c r="E317" i="4"/>
  <c r="L316" i="4"/>
  <c r="K316" i="4"/>
  <c r="J316" i="4"/>
  <c r="E316" i="4"/>
  <c r="L315" i="4"/>
  <c r="K315" i="4"/>
  <c r="J315" i="4"/>
  <c r="E315" i="4"/>
  <c r="L314" i="4"/>
  <c r="J314" i="4"/>
  <c r="E314" i="4"/>
  <c r="L312" i="4"/>
  <c r="L310" i="4"/>
  <c r="K310" i="4"/>
  <c r="J310" i="4"/>
  <c r="E310" i="4"/>
  <c r="L309" i="4"/>
  <c r="K309" i="4"/>
  <c r="J309" i="4"/>
  <c r="E309" i="4"/>
  <c r="L308" i="4"/>
  <c r="K308" i="4"/>
  <c r="J308" i="4"/>
  <c r="E308" i="4"/>
  <c r="L307" i="4"/>
  <c r="K307" i="4"/>
  <c r="J307" i="4"/>
  <c r="E307" i="4"/>
  <c r="L306" i="4"/>
  <c r="K306" i="4"/>
  <c r="J306" i="4"/>
  <c r="E306" i="4"/>
  <c r="L305" i="4"/>
  <c r="K305" i="4"/>
  <c r="J305" i="4"/>
  <c r="E305" i="4"/>
  <c r="L304" i="4"/>
  <c r="K304" i="4"/>
  <c r="J304" i="4"/>
  <c r="E304" i="4"/>
  <c r="L302" i="4"/>
  <c r="L300" i="4"/>
  <c r="K300" i="4"/>
  <c r="J300" i="4"/>
  <c r="E300" i="4"/>
  <c r="L299" i="4"/>
  <c r="K299" i="4"/>
  <c r="J299" i="4"/>
  <c r="E299" i="4"/>
  <c r="L298" i="4"/>
  <c r="K298" i="4"/>
  <c r="J298" i="4"/>
  <c r="E298" i="4"/>
  <c r="L297" i="4"/>
  <c r="J297" i="4"/>
  <c r="E297" i="4"/>
  <c r="L296" i="4"/>
  <c r="K296" i="4"/>
  <c r="J296" i="4"/>
  <c r="E296" i="4"/>
  <c r="L295" i="4"/>
  <c r="K295" i="4"/>
  <c r="J295" i="4"/>
  <c r="E295" i="4"/>
  <c r="L294" i="4"/>
  <c r="K294" i="4"/>
  <c r="J294" i="4"/>
  <c r="E294" i="4"/>
  <c r="L292" i="4"/>
  <c r="L289" i="4"/>
  <c r="K289" i="4"/>
  <c r="J289" i="4"/>
  <c r="E289" i="4"/>
  <c r="L288" i="4"/>
  <c r="K288" i="4"/>
  <c r="J288" i="4"/>
  <c r="E288" i="4"/>
  <c r="L287" i="4"/>
  <c r="K287" i="4"/>
  <c r="J287" i="4"/>
  <c r="E287" i="4"/>
  <c r="H287" i="4" s="1"/>
  <c r="L286" i="4"/>
  <c r="K286" i="4"/>
  <c r="J286" i="4"/>
  <c r="E286" i="4"/>
  <c r="G286" i="4" s="1"/>
  <c r="L285" i="4"/>
  <c r="K285" i="4"/>
  <c r="J285" i="4"/>
  <c r="H285" i="4"/>
  <c r="E285" i="4"/>
  <c r="L284" i="4"/>
  <c r="K284" i="4"/>
  <c r="J284" i="4"/>
  <c r="E284" i="4"/>
  <c r="L283" i="4"/>
  <c r="K283" i="4"/>
  <c r="J283" i="4"/>
  <c r="E283" i="4"/>
  <c r="L281" i="4"/>
  <c r="L279" i="4"/>
  <c r="J279" i="4"/>
  <c r="E279" i="4"/>
  <c r="L278" i="4"/>
  <c r="K278" i="4"/>
  <c r="J278" i="4"/>
  <c r="E278" i="4"/>
  <c r="L277" i="4"/>
  <c r="K277" i="4"/>
  <c r="J277" i="4"/>
  <c r="E277" i="4"/>
  <c r="L276" i="4"/>
  <c r="K276" i="4"/>
  <c r="J276" i="4"/>
  <c r="E276" i="4"/>
  <c r="L275" i="4"/>
  <c r="J275" i="4"/>
  <c r="E275" i="4"/>
  <c r="L274" i="4"/>
  <c r="K274" i="4"/>
  <c r="J274" i="4"/>
  <c r="E274" i="4"/>
  <c r="L273" i="4"/>
  <c r="K273" i="4"/>
  <c r="J273" i="4"/>
  <c r="E273" i="4"/>
  <c r="L271" i="4"/>
  <c r="L269" i="4"/>
  <c r="K269" i="4"/>
  <c r="J269" i="4"/>
  <c r="E269" i="4"/>
  <c r="L268" i="4"/>
  <c r="K268" i="4"/>
  <c r="J268" i="4"/>
  <c r="E268" i="4"/>
  <c r="L267" i="4"/>
  <c r="K267" i="4"/>
  <c r="J267" i="4"/>
  <c r="E267" i="4"/>
  <c r="L266" i="4"/>
  <c r="K266" i="4"/>
  <c r="J266" i="4"/>
  <c r="E266" i="4"/>
  <c r="L265" i="4"/>
  <c r="K265" i="4"/>
  <c r="J265" i="4"/>
  <c r="E265" i="4"/>
  <c r="L264" i="4"/>
  <c r="K264" i="4"/>
  <c r="J264" i="4"/>
  <c r="E264" i="4"/>
  <c r="L263" i="4"/>
  <c r="K263" i="4"/>
  <c r="J263" i="4"/>
  <c r="E263" i="4"/>
  <c r="L261" i="4"/>
  <c r="L259" i="4"/>
  <c r="K259" i="4"/>
  <c r="J259" i="4"/>
  <c r="E259" i="4"/>
  <c r="L258" i="4"/>
  <c r="J258" i="4"/>
  <c r="E258" i="4"/>
  <c r="L257" i="4"/>
  <c r="K257" i="4"/>
  <c r="J257" i="4"/>
  <c r="E257" i="4"/>
  <c r="L256" i="4"/>
  <c r="K256" i="4"/>
  <c r="J256" i="4"/>
  <c r="E256" i="4"/>
  <c r="L255" i="4"/>
  <c r="K255" i="4"/>
  <c r="J255" i="4"/>
  <c r="E255" i="4"/>
  <c r="L254" i="4"/>
  <c r="J254" i="4"/>
  <c r="E254" i="4"/>
  <c r="L253" i="4"/>
  <c r="K253" i="4"/>
  <c r="J253" i="4"/>
  <c r="E253" i="4"/>
  <c r="L250" i="4"/>
  <c r="K250" i="4"/>
  <c r="J250" i="4"/>
  <c r="E250" i="4"/>
  <c r="L249" i="4"/>
  <c r="J249" i="4"/>
  <c r="E249" i="4"/>
  <c r="K248" i="4"/>
  <c r="J248" i="4"/>
  <c r="E248" i="4"/>
  <c r="L247" i="4"/>
  <c r="J247" i="4"/>
  <c r="E247" i="4"/>
  <c r="L246" i="4"/>
  <c r="K246" i="4"/>
  <c r="J246" i="4"/>
  <c r="E246" i="4"/>
  <c r="L245" i="4"/>
  <c r="J245" i="4"/>
  <c r="E245" i="4"/>
  <c r="K244" i="4"/>
  <c r="J244" i="4"/>
  <c r="E244" i="4"/>
  <c r="L242" i="4"/>
  <c r="L240" i="4"/>
  <c r="K240" i="4"/>
  <c r="J240" i="4"/>
  <c r="E240" i="4"/>
  <c r="L239" i="4"/>
  <c r="J239" i="4"/>
  <c r="E239" i="4"/>
  <c r="L238" i="4"/>
  <c r="K238" i="4"/>
  <c r="J238" i="4"/>
  <c r="E238" i="4"/>
  <c r="L237" i="4"/>
  <c r="J237" i="4"/>
  <c r="E237" i="4"/>
  <c r="L236" i="4"/>
  <c r="K236" i="4"/>
  <c r="J236" i="4"/>
  <c r="E236" i="4"/>
  <c r="L235" i="4"/>
  <c r="J235" i="4"/>
  <c r="E235" i="4"/>
  <c r="L234" i="4"/>
  <c r="K234" i="4"/>
  <c r="J234" i="4"/>
  <c r="E234" i="4"/>
  <c r="L232" i="4"/>
  <c r="L230" i="4"/>
  <c r="K230" i="4"/>
  <c r="J230" i="4"/>
  <c r="E230" i="4"/>
  <c r="L229" i="4"/>
  <c r="J229" i="4"/>
  <c r="E229" i="4"/>
  <c r="K228" i="4"/>
  <c r="J228" i="4"/>
  <c r="E228" i="4"/>
  <c r="L227" i="4"/>
  <c r="J227" i="4"/>
  <c r="E227" i="4"/>
  <c r="L226" i="4"/>
  <c r="K226" i="4"/>
  <c r="J226" i="4"/>
  <c r="E226" i="4"/>
  <c r="L225" i="4"/>
  <c r="J225" i="4"/>
  <c r="E225" i="4"/>
  <c r="K224" i="4"/>
  <c r="J224" i="4"/>
  <c r="E224" i="4"/>
  <c r="L222" i="4"/>
  <c r="J220" i="4"/>
  <c r="E220" i="4"/>
  <c r="L219" i="4"/>
  <c r="J219" i="4"/>
  <c r="E219" i="4"/>
  <c r="L218" i="4"/>
  <c r="K218" i="4"/>
  <c r="J218" i="4"/>
  <c r="E218" i="4"/>
  <c r="L217" i="4"/>
  <c r="K217" i="4"/>
  <c r="J217" i="4"/>
  <c r="E217" i="4"/>
  <c r="J216" i="4"/>
  <c r="E216" i="4"/>
  <c r="L215" i="4"/>
  <c r="J215" i="4"/>
  <c r="E215" i="4"/>
  <c r="L214" i="4"/>
  <c r="K214" i="4"/>
  <c r="J214" i="4"/>
  <c r="E214" i="4"/>
  <c r="L210" i="4"/>
  <c r="K210" i="4"/>
  <c r="J210" i="4"/>
  <c r="E210" i="4"/>
  <c r="J209" i="4"/>
  <c r="E209" i="4"/>
  <c r="L208" i="4"/>
  <c r="J208" i="4"/>
  <c r="E208" i="4"/>
  <c r="L207" i="4"/>
  <c r="K207" i="4"/>
  <c r="J207" i="4"/>
  <c r="E207" i="4"/>
  <c r="L206" i="4"/>
  <c r="K206" i="4"/>
  <c r="J206" i="4"/>
  <c r="E206" i="4"/>
  <c r="J205" i="4"/>
  <c r="E205" i="4"/>
  <c r="L204" i="4"/>
  <c r="J204" i="4"/>
  <c r="G204" i="4"/>
  <c r="E204" i="4"/>
  <c r="L200" i="4"/>
  <c r="K200" i="4"/>
  <c r="J200" i="4"/>
  <c r="E200" i="4"/>
  <c r="L199" i="4"/>
  <c r="K199" i="4"/>
  <c r="J199" i="4"/>
  <c r="E199" i="4"/>
  <c r="J198" i="4"/>
  <c r="E198" i="4"/>
  <c r="L197" i="4"/>
  <c r="J197" i="4"/>
  <c r="E197" i="4"/>
  <c r="L196" i="4"/>
  <c r="K196" i="4"/>
  <c r="J196" i="4"/>
  <c r="E196" i="4"/>
  <c r="L195" i="4"/>
  <c r="K195" i="4"/>
  <c r="J195" i="4"/>
  <c r="E195" i="4"/>
  <c r="J194" i="4"/>
  <c r="E194" i="4"/>
  <c r="L189" i="4"/>
  <c r="J189" i="4"/>
  <c r="E189" i="4"/>
  <c r="L188" i="4"/>
  <c r="K188" i="4"/>
  <c r="J188" i="4"/>
  <c r="E188" i="4"/>
  <c r="L187" i="4"/>
  <c r="K187" i="4"/>
  <c r="J187" i="4"/>
  <c r="E187" i="4"/>
  <c r="L186" i="4"/>
  <c r="K186" i="4"/>
  <c r="J186" i="4"/>
  <c r="E186" i="4"/>
  <c r="L185" i="4"/>
  <c r="J185" i="4"/>
  <c r="E185" i="4"/>
  <c r="L184" i="4"/>
  <c r="K184" i="4"/>
  <c r="J184" i="4"/>
  <c r="E184" i="4"/>
  <c r="L183" i="4"/>
  <c r="K183" i="4"/>
  <c r="J183" i="4"/>
  <c r="E183" i="4"/>
  <c r="L179" i="4"/>
  <c r="K179" i="4"/>
  <c r="J179" i="4"/>
  <c r="E179" i="4"/>
  <c r="L178" i="4"/>
  <c r="J178" i="4"/>
  <c r="E178" i="4"/>
  <c r="L177" i="4"/>
  <c r="K177" i="4"/>
  <c r="J177" i="4"/>
  <c r="E177" i="4"/>
  <c r="L176" i="4"/>
  <c r="J176" i="4"/>
  <c r="E176" i="4"/>
  <c r="L175" i="4"/>
  <c r="K175" i="4"/>
  <c r="J175" i="4"/>
  <c r="E175" i="4"/>
  <c r="L174" i="4"/>
  <c r="J174" i="4"/>
  <c r="E174" i="4"/>
  <c r="L173" i="4"/>
  <c r="K173" i="4"/>
  <c r="J173" i="4"/>
  <c r="E173" i="4"/>
  <c r="L169" i="4"/>
  <c r="K169" i="4"/>
  <c r="J169" i="4"/>
  <c r="E169" i="4"/>
  <c r="L168" i="4"/>
  <c r="K168" i="4"/>
  <c r="J168" i="4"/>
  <c r="E168" i="4"/>
  <c r="L167" i="4"/>
  <c r="J167" i="4"/>
  <c r="E167" i="4"/>
  <c r="L166" i="4"/>
  <c r="K166" i="4"/>
  <c r="J166" i="4"/>
  <c r="E166" i="4"/>
  <c r="L165" i="4"/>
  <c r="K165" i="4"/>
  <c r="J165" i="4"/>
  <c r="E165" i="4"/>
  <c r="L164" i="4"/>
  <c r="K164" i="4"/>
  <c r="J164" i="4"/>
  <c r="E164" i="4"/>
  <c r="L163" i="4"/>
  <c r="J163" i="4"/>
  <c r="E163" i="4"/>
  <c r="L161" i="4"/>
  <c r="L159" i="4"/>
  <c r="J159" i="4"/>
  <c r="E159" i="4"/>
  <c r="L158" i="4"/>
  <c r="K158" i="4"/>
  <c r="J158" i="4"/>
  <c r="E158" i="4"/>
  <c r="L157" i="4"/>
  <c r="K157" i="4"/>
  <c r="J157" i="4"/>
  <c r="E157" i="4"/>
  <c r="L156" i="4"/>
  <c r="K156" i="4"/>
  <c r="J156" i="4"/>
  <c r="E156" i="4"/>
  <c r="L155" i="4"/>
  <c r="J155" i="4"/>
  <c r="E155" i="4"/>
  <c r="L154" i="4"/>
  <c r="K154" i="4"/>
  <c r="J154" i="4"/>
  <c r="E154" i="4"/>
  <c r="L153" i="4"/>
  <c r="K153" i="4"/>
  <c r="J153" i="4"/>
  <c r="E153" i="4"/>
  <c r="L151" i="4"/>
  <c r="L149" i="4"/>
  <c r="K149" i="4"/>
  <c r="J149" i="4"/>
  <c r="E149" i="4"/>
  <c r="L148" i="4"/>
  <c r="K148" i="4"/>
  <c r="J148" i="4"/>
  <c r="E148" i="4"/>
  <c r="L147" i="4"/>
  <c r="J147" i="4"/>
  <c r="E147" i="4"/>
  <c r="L146" i="4"/>
  <c r="E146" i="4"/>
  <c r="L145" i="4"/>
  <c r="K145" i="4"/>
  <c r="J145" i="4"/>
  <c r="E145" i="4"/>
  <c r="L144" i="4"/>
  <c r="K144" i="4"/>
  <c r="J144" i="4"/>
  <c r="E144" i="4"/>
  <c r="L143" i="4"/>
  <c r="J143" i="4"/>
  <c r="E143" i="4"/>
  <c r="L141" i="4"/>
  <c r="L139" i="4"/>
  <c r="J139" i="4"/>
  <c r="E139" i="4"/>
  <c r="L138" i="4"/>
  <c r="K138" i="4"/>
  <c r="J138" i="4"/>
  <c r="E138" i="4"/>
  <c r="L137" i="4"/>
  <c r="K137" i="4"/>
  <c r="J137" i="4"/>
  <c r="E137" i="4"/>
  <c r="K136" i="4"/>
  <c r="J136" i="4"/>
  <c r="E136" i="4"/>
  <c r="L135" i="4"/>
  <c r="J135" i="4"/>
  <c r="E135" i="4"/>
  <c r="L134" i="4"/>
  <c r="K134" i="4"/>
  <c r="J134" i="4"/>
  <c r="E134" i="4"/>
  <c r="L133" i="4"/>
  <c r="K133" i="4"/>
  <c r="J133" i="4"/>
  <c r="E133" i="4"/>
  <c r="L131" i="4"/>
  <c r="L129" i="4"/>
  <c r="K129" i="4"/>
  <c r="J129" i="4"/>
  <c r="E129" i="4"/>
  <c r="L128" i="4"/>
  <c r="K128" i="4"/>
  <c r="J128" i="4"/>
  <c r="E128" i="4"/>
  <c r="L127" i="4"/>
  <c r="J127" i="4"/>
  <c r="E127" i="4"/>
  <c r="L126" i="4"/>
  <c r="K126" i="4"/>
  <c r="E126" i="4"/>
  <c r="L125" i="4"/>
  <c r="K125" i="4"/>
  <c r="J125" i="4"/>
  <c r="E125" i="4"/>
  <c r="L124" i="4"/>
  <c r="K124" i="4"/>
  <c r="J124" i="4"/>
  <c r="E124" i="4"/>
  <c r="L123" i="4"/>
  <c r="J123" i="4"/>
  <c r="E123" i="4"/>
  <c r="L121" i="4"/>
  <c r="L119" i="4"/>
  <c r="K119" i="4"/>
  <c r="J119" i="4"/>
  <c r="E119" i="4"/>
  <c r="L118" i="4"/>
  <c r="K118" i="4"/>
  <c r="J118" i="4"/>
  <c r="E118" i="4"/>
  <c r="L117" i="4"/>
  <c r="K117" i="4"/>
  <c r="J117" i="4"/>
  <c r="E117" i="4"/>
  <c r="K116" i="4"/>
  <c r="J116" i="4"/>
  <c r="E116" i="4"/>
  <c r="L115" i="4"/>
  <c r="K115" i="4"/>
  <c r="J115" i="4"/>
  <c r="E115" i="4"/>
  <c r="L114" i="4"/>
  <c r="K114" i="4"/>
  <c r="J114" i="4"/>
  <c r="E114" i="4"/>
  <c r="L113" i="4"/>
  <c r="K113" i="4"/>
  <c r="J113" i="4"/>
  <c r="E113" i="4"/>
  <c r="L111" i="4"/>
  <c r="L109" i="4"/>
  <c r="K109" i="4"/>
  <c r="J109" i="4"/>
  <c r="E109" i="4"/>
  <c r="L108" i="4"/>
  <c r="K108" i="4"/>
  <c r="J108" i="4"/>
  <c r="E108" i="4"/>
  <c r="L107" i="4"/>
  <c r="J107" i="4"/>
  <c r="E107" i="4"/>
  <c r="L106" i="4"/>
  <c r="K106" i="4"/>
  <c r="E106" i="4"/>
  <c r="L105" i="4"/>
  <c r="K105" i="4"/>
  <c r="J105" i="4"/>
  <c r="E105" i="4"/>
  <c r="J104" i="4"/>
  <c r="E104" i="4"/>
  <c r="L103" i="4"/>
  <c r="K103" i="4"/>
  <c r="J103" i="4"/>
  <c r="E103" i="4"/>
  <c r="L101" i="4"/>
  <c r="L99" i="4"/>
  <c r="J99" i="4"/>
  <c r="E99" i="4"/>
  <c r="L98" i="4"/>
  <c r="K98" i="4"/>
  <c r="E98" i="4"/>
  <c r="L97" i="4"/>
  <c r="J97" i="4"/>
  <c r="E97" i="4"/>
  <c r="L96" i="4"/>
  <c r="K96" i="4"/>
  <c r="J96" i="4"/>
  <c r="E96" i="4"/>
  <c r="L95" i="4"/>
  <c r="J95" i="4"/>
  <c r="E95" i="4"/>
  <c r="L94" i="4"/>
  <c r="J94" i="4"/>
  <c r="E94" i="4"/>
  <c r="L93" i="4"/>
  <c r="J93" i="4"/>
  <c r="E93" i="4"/>
  <c r="L91" i="4"/>
  <c r="L89" i="4"/>
  <c r="K89" i="4"/>
  <c r="J89" i="4"/>
  <c r="E89" i="4"/>
  <c r="L88" i="4"/>
  <c r="J88" i="4"/>
  <c r="E88" i="4"/>
  <c r="L87" i="4"/>
  <c r="K87" i="4"/>
  <c r="J87" i="4"/>
  <c r="E87" i="4"/>
  <c r="L86" i="4"/>
  <c r="J86" i="4"/>
  <c r="E86" i="4"/>
  <c r="L85" i="4"/>
  <c r="K85" i="4"/>
  <c r="J85" i="4"/>
  <c r="E85" i="4"/>
  <c r="L84" i="4"/>
  <c r="J84" i="4"/>
  <c r="E84" i="4"/>
  <c r="L83" i="4"/>
  <c r="K83" i="4"/>
  <c r="J83" i="4"/>
  <c r="E83" i="4"/>
  <c r="L81" i="4"/>
  <c r="L79" i="4"/>
  <c r="K79" i="4"/>
  <c r="J79" i="4"/>
  <c r="E79" i="4"/>
  <c r="L78" i="4"/>
  <c r="J78" i="4"/>
  <c r="E78" i="4"/>
  <c r="L77" i="4"/>
  <c r="K77" i="4"/>
  <c r="J77" i="4"/>
  <c r="E77" i="4"/>
  <c r="L76" i="4"/>
  <c r="K76" i="4"/>
  <c r="J76" i="4"/>
  <c r="E76" i="4"/>
  <c r="L75" i="4"/>
  <c r="K75" i="4"/>
  <c r="J75" i="4"/>
  <c r="E75" i="4"/>
  <c r="L74" i="4"/>
  <c r="J74" i="4"/>
  <c r="E74" i="4"/>
  <c r="L73" i="4"/>
  <c r="K73" i="4"/>
  <c r="J73" i="4"/>
  <c r="E73" i="4"/>
  <c r="L71" i="4"/>
  <c r="L69" i="4"/>
  <c r="J69" i="4"/>
  <c r="E69" i="4"/>
  <c r="L68" i="4"/>
  <c r="J68" i="4"/>
  <c r="E68" i="4"/>
  <c r="L67" i="4"/>
  <c r="K67" i="4"/>
  <c r="J67" i="4"/>
  <c r="E67" i="4"/>
  <c r="L66" i="4"/>
  <c r="K66" i="4"/>
  <c r="J66" i="4"/>
  <c r="E66" i="4"/>
  <c r="L65" i="4"/>
  <c r="K65" i="4"/>
  <c r="J65" i="4"/>
  <c r="E65" i="4"/>
  <c r="L64" i="4"/>
  <c r="K64" i="4"/>
  <c r="J64" i="4"/>
  <c r="E64" i="4"/>
  <c r="L63" i="4"/>
  <c r="K63" i="4"/>
  <c r="J63" i="4"/>
  <c r="E63" i="4"/>
  <c r="L61" i="4"/>
  <c r="L59" i="4"/>
  <c r="K59" i="4"/>
  <c r="J59" i="4"/>
  <c r="E59" i="4"/>
  <c r="L58" i="4"/>
  <c r="K58" i="4"/>
  <c r="J58" i="4"/>
  <c r="E58" i="4"/>
  <c r="L57" i="4"/>
  <c r="K57" i="4"/>
  <c r="J57" i="4"/>
  <c r="E57" i="4"/>
  <c r="L56" i="4"/>
  <c r="J56" i="4"/>
  <c r="E56" i="4"/>
  <c r="L55" i="4"/>
  <c r="K55" i="4"/>
  <c r="J55" i="4"/>
  <c r="E55" i="4"/>
  <c r="L54" i="4"/>
  <c r="K54" i="4"/>
  <c r="J54" i="4"/>
  <c r="E54" i="4"/>
  <c r="L53" i="4"/>
  <c r="K53" i="4"/>
  <c r="J53" i="4"/>
  <c r="E53" i="4"/>
  <c r="L51" i="4"/>
  <c r="L49" i="4"/>
  <c r="K49" i="4"/>
  <c r="J49" i="4"/>
  <c r="H49" i="4"/>
  <c r="E49" i="4"/>
  <c r="L48" i="4"/>
  <c r="K48" i="4"/>
  <c r="J48" i="4"/>
  <c r="E48" i="4"/>
  <c r="L47" i="4"/>
  <c r="K47" i="4"/>
  <c r="J47" i="4"/>
  <c r="E47" i="4"/>
  <c r="L46" i="4"/>
  <c r="K46" i="4"/>
  <c r="J46" i="4"/>
  <c r="E46" i="4"/>
  <c r="L45" i="4"/>
  <c r="K45" i="4"/>
  <c r="J45" i="4"/>
  <c r="E45" i="4"/>
  <c r="L44" i="4"/>
  <c r="K44" i="4"/>
  <c r="J44" i="4"/>
  <c r="E44" i="4"/>
  <c r="L43" i="4"/>
  <c r="J43" i="4"/>
  <c r="E43" i="4"/>
  <c r="L41" i="4"/>
  <c r="L39" i="4"/>
  <c r="K39" i="4"/>
  <c r="J39" i="4"/>
  <c r="E39" i="4"/>
  <c r="L38" i="4"/>
  <c r="K38" i="4"/>
  <c r="J38" i="4"/>
  <c r="E38" i="4"/>
  <c r="L37" i="4"/>
  <c r="K37" i="4"/>
  <c r="J37" i="4"/>
  <c r="E37" i="4"/>
  <c r="L36" i="4"/>
  <c r="K36" i="4"/>
  <c r="J36" i="4"/>
  <c r="E36" i="4"/>
  <c r="L35" i="4"/>
  <c r="K35" i="4"/>
  <c r="J35" i="4"/>
  <c r="E35" i="4"/>
  <c r="L34" i="4"/>
  <c r="K34" i="4"/>
  <c r="J34" i="4"/>
  <c r="E34" i="4"/>
  <c r="L33" i="4"/>
  <c r="K33" i="4"/>
  <c r="J33" i="4"/>
  <c r="E33" i="4"/>
  <c r="L31" i="4"/>
  <c r="L29" i="4"/>
  <c r="K29" i="4"/>
  <c r="J29" i="4"/>
  <c r="E29" i="4"/>
  <c r="L28" i="4"/>
  <c r="J28" i="4"/>
  <c r="E28" i="4"/>
  <c r="L27" i="4"/>
  <c r="J27" i="4"/>
  <c r="E27" i="4"/>
  <c r="L26" i="4"/>
  <c r="K26" i="4"/>
  <c r="J26" i="4"/>
  <c r="E26" i="4"/>
  <c r="L25" i="4"/>
  <c r="K25" i="4"/>
  <c r="J25" i="4"/>
  <c r="E25" i="4"/>
  <c r="L24" i="4"/>
  <c r="J24" i="4"/>
  <c r="E24" i="4"/>
  <c r="L23" i="4"/>
  <c r="J23" i="4"/>
  <c r="E23" i="4"/>
  <c r="L21" i="4"/>
  <c r="L19" i="4"/>
  <c r="K19" i="4"/>
  <c r="J19" i="4"/>
  <c r="E19" i="4"/>
  <c r="L18" i="4"/>
  <c r="K18" i="4"/>
  <c r="J18" i="4"/>
  <c r="E18" i="4"/>
  <c r="L17" i="4"/>
  <c r="K17" i="4"/>
  <c r="J17" i="4"/>
  <c r="E17" i="4"/>
  <c r="L16" i="4"/>
  <c r="K16" i="4"/>
  <c r="J16" i="4"/>
  <c r="E16" i="4"/>
  <c r="L15" i="4"/>
  <c r="K15" i="4"/>
  <c r="J15" i="4"/>
  <c r="E15" i="4"/>
  <c r="L14" i="4"/>
  <c r="K14" i="4"/>
  <c r="J14" i="4"/>
  <c r="E14" i="4"/>
  <c r="K13" i="4"/>
  <c r="J13" i="4"/>
  <c r="E13" i="4"/>
  <c r="L11" i="4"/>
  <c r="L9" i="4"/>
  <c r="K9" i="4"/>
  <c r="J9" i="4"/>
  <c r="G9" i="4"/>
  <c r="E9" i="4"/>
  <c r="L8" i="4"/>
  <c r="K8" i="4"/>
  <c r="J8" i="4"/>
  <c r="E8" i="4"/>
  <c r="L7" i="4"/>
  <c r="J7" i="4"/>
  <c r="E7" i="4"/>
  <c r="L6" i="4"/>
  <c r="J6" i="4"/>
  <c r="E6" i="4"/>
  <c r="L5" i="4"/>
  <c r="K5" i="4"/>
  <c r="J5" i="4"/>
  <c r="E5" i="4"/>
  <c r="L4" i="4"/>
  <c r="K4" i="4"/>
  <c r="J4" i="4"/>
  <c r="E4" i="4"/>
  <c r="L3" i="4"/>
  <c r="J3" i="4"/>
  <c r="E3" i="4"/>
  <c r="L1" i="4"/>
  <c r="R172" i="8" l="1"/>
  <c r="Q324" i="8"/>
  <c r="N34" i="8"/>
  <c r="N41" i="8"/>
  <c r="O66" i="8"/>
  <c r="Q41" i="8"/>
  <c r="N224" i="8"/>
  <c r="S226" i="8"/>
  <c r="N290" i="8"/>
  <c r="N302" i="8"/>
  <c r="N545" i="8"/>
  <c r="S41" i="8"/>
  <c r="N172" i="8"/>
  <c r="O224" i="8"/>
  <c r="R294" i="8"/>
  <c r="S302" i="8"/>
  <c r="O483" i="8"/>
  <c r="L549" i="8"/>
  <c r="P104" i="8"/>
  <c r="N104" i="8"/>
  <c r="Q136" i="8"/>
  <c r="O136" i="8"/>
  <c r="P7" i="8"/>
  <c r="Q7" i="8"/>
  <c r="P190" i="8"/>
  <c r="N190" i="8"/>
  <c r="P255" i="8"/>
  <c r="N255" i="8"/>
  <c r="F388" i="7"/>
  <c r="F27" i="7"/>
  <c r="H506" i="4"/>
  <c r="G474" i="4"/>
  <c r="G409" i="4"/>
  <c r="G294" i="4"/>
  <c r="H265" i="4"/>
  <c r="G250" i="4"/>
  <c r="F230" i="4"/>
  <c r="G229" i="4"/>
  <c r="F133" i="4"/>
  <c r="H124" i="4"/>
  <c r="G106" i="4"/>
  <c r="H85" i="4"/>
  <c r="H78" i="4"/>
  <c r="H57" i="4"/>
  <c r="H54" i="4"/>
  <c r="H44" i="4"/>
  <c r="H16" i="4"/>
  <c r="G13" i="4"/>
  <c r="H17" i="7"/>
  <c r="H445" i="4"/>
  <c r="H415" i="4"/>
  <c r="F289" i="7"/>
  <c r="F616" i="4"/>
  <c r="G546" i="4"/>
  <c r="F488" i="4"/>
  <c r="G487" i="4"/>
  <c r="G464" i="4"/>
  <c r="H426" i="4"/>
  <c r="G380" i="4"/>
  <c r="H326" i="4"/>
  <c r="H207" i="4"/>
  <c r="G196" i="4"/>
  <c r="H138" i="4"/>
  <c r="G119" i="4"/>
  <c r="F109" i="4"/>
  <c r="H89" i="4"/>
  <c r="G76" i="4"/>
  <c r="H69" i="4"/>
  <c r="H66" i="4"/>
  <c r="H37" i="4"/>
  <c r="G5" i="4"/>
  <c r="G117" i="7"/>
  <c r="H499" i="4"/>
  <c r="F417" i="4"/>
  <c r="H399" i="4"/>
  <c r="F24" i="4"/>
  <c r="H27" i="4"/>
  <c r="F33" i="4"/>
  <c r="F154" i="4"/>
  <c r="G159" i="4"/>
  <c r="F185" i="4"/>
  <c r="H187" i="4"/>
  <c r="G334" i="4"/>
  <c r="G344" i="4"/>
  <c r="G639" i="7"/>
  <c r="S81" i="8"/>
  <c r="R81" i="8"/>
  <c r="Q319" i="8"/>
  <c r="N319" i="8"/>
  <c r="R319" i="8"/>
  <c r="Q425" i="8"/>
  <c r="P425" i="8"/>
  <c r="S450" i="8"/>
  <c r="R450" i="8"/>
  <c r="P470" i="8"/>
  <c r="O470" i="8"/>
  <c r="Q576" i="8"/>
  <c r="O576" i="8"/>
  <c r="F36" i="4"/>
  <c r="G64" i="4"/>
  <c r="H115" i="4"/>
  <c r="G116" i="4"/>
  <c r="G117" i="4"/>
  <c r="F304" i="4"/>
  <c r="F354" i="4"/>
  <c r="G355" i="4"/>
  <c r="H365" i="4"/>
  <c r="F366" i="4"/>
  <c r="G367" i="4"/>
  <c r="G664" i="4"/>
  <c r="F668" i="4"/>
  <c r="H693" i="4"/>
  <c r="G694" i="4"/>
  <c r="H695" i="4"/>
  <c r="F325" i="7"/>
  <c r="G370" i="7"/>
  <c r="P337" i="8"/>
  <c r="S337" i="8"/>
  <c r="N337" i="8"/>
  <c r="P465" i="8"/>
  <c r="O465" i="8"/>
  <c r="P501" i="8"/>
  <c r="Q501" i="8"/>
  <c r="Q543" i="8"/>
  <c r="N543" i="8"/>
  <c r="P203" i="8"/>
  <c r="Q203" i="8"/>
  <c r="O203" i="8"/>
  <c r="N203" i="8"/>
  <c r="P207" i="8"/>
  <c r="N207" i="8"/>
  <c r="P280" i="8"/>
  <c r="O280" i="8"/>
  <c r="S374" i="8"/>
  <c r="P374" i="8"/>
  <c r="H23" i="4"/>
  <c r="H26" i="4"/>
  <c r="F28" i="4"/>
  <c r="F114" i="4"/>
  <c r="H184" i="4"/>
  <c r="H186" i="4"/>
  <c r="H248" i="4"/>
  <c r="G397" i="4"/>
  <c r="H636" i="7"/>
  <c r="P201" i="8"/>
  <c r="S201" i="8"/>
  <c r="O201" i="8"/>
  <c r="P222" i="8"/>
  <c r="O222" i="8"/>
  <c r="P241" i="8"/>
  <c r="O241" i="8"/>
  <c r="F48" i="4"/>
  <c r="G98" i="4"/>
  <c r="H104" i="4"/>
  <c r="H277" i="4"/>
  <c r="G278" i="4"/>
  <c r="H279" i="4"/>
  <c r="H309" i="4"/>
  <c r="F310" i="4"/>
  <c r="G315" i="4"/>
  <c r="H316" i="4"/>
  <c r="H434" i="4"/>
  <c r="G435" i="4"/>
  <c r="H436" i="4"/>
  <c r="H437" i="4"/>
  <c r="F438" i="4"/>
  <c r="Q258" i="8"/>
  <c r="O258" i="8"/>
  <c r="O283" i="8"/>
  <c r="S283" i="8"/>
  <c r="P400" i="8"/>
  <c r="S400" i="8"/>
  <c r="Q540" i="8"/>
  <c r="P540" i="8"/>
  <c r="F446" i="4"/>
  <c r="G14" i="4"/>
  <c r="G38" i="4"/>
  <c r="H67" i="4"/>
  <c r="F73" i="4"/>
  <c r="H87" i="4"/>
  <c r="F107" i="4"/>
  <c r="F139" i="4"/>
  <c r="F208" i="4"/>
  <c r="G224" i="4"/>
  <c r="G327" i="4"/>
  <c r="H328" i="4"/>
  <c r="G427" i="4"/>
  <c r="H428" i="4"/>
  <c r="F454" i="4"/>
  <c r="O29" i="8"/>
  <c r="O50" i="8"/>
  <c r="R68" i="8"/>
  <c r="S79" i="8"/>
  <c r="S113" i="8"/>
  <c r="N177" i="8"/>
  <c r="O184" i="8"/>
  <c r="O199" i="8"/>
  <c r="S205" i="8"/>
  <c r="O220" i="8"/>
  <c r="R227" i="8"/>
  <c r="N232" i="8"/>
  <c r="R307" i="8"/>
  <c r="O429" i="8"/>
  <c r="P432" i="8"/>
  <c r="O460" i="8"/>
  <c r="O479" i="8"/>
  <c r="O489" i="8"/>
  <c r="Q505" i="8"/>
  <c r="S533" i="8"/>
  <c r="H400" i="4"/>
  <c r="G500" i="4"/>
  <c r="F17" i="4"/>
  <c r="F45" i="4"/>
  <c r="H55" i="4"/>
  <c r="G58" i="4"/>
  <c r="H83" i="4"/>
  <c r="G86" i="4"/>
  <c r="F99" i="4"/>
  <c r="H125" i="4"/>
  <c r="G164" i="4"/>
  <c r="G205" i="4"/>
  <c r="G266" i="4"/>
  <c r="H267" i="4"/>
  <c r="H336" i="4"/>
  <c r="F507" i="4"/>
  <c r="R8" i="8"/>
  <c r="Q17" i="8"/>
  <c r="Q50" i="8"/>
  <c r="O63" i="8"/>
  <c r="P105" i="8"/>
  <c r="S121" i="8"/>
  <c r="O146" i="8"/>
  <c r="N152" i="8"/>
  <c r="S177" i="8"/>
  <c r="S232" i="8"/>
  <c r="O252" i="8"/>
  <c r="O268" i="8"/>
  <c r="O271" i="8"/>
  <c r="O445" i="8"/>
  <c r="R556" i="8"/>
  <c r="O575" i="8"/>
  <c r="E459" i="8"/>
  <c r="E116" i="8"/>
  <c r="E191" i="8"/>
  <c r="S6" i="8"/>
  <c r="S19" i="8"/>
  <c r="N47" i="8"/>
  <c r="N50" i="8"/>
  <c r="N51" i="8"/>
  <c r="S57" i="8"/>
  <c r="N68" i="8"/>
  <c r="S70" i="8"/>
  <c r="Q91" i="8"/>
  <c r="S104" i="8"/>
  <c r="R112" i="8"/>
  <c r="O121" i="8"/>
  <c r="E140" i="8"/>
  <c r="S152" i="8"/>
  <c r="O173" i="8"/>
  <c r="R276" i="8"/>
  <c r="R303" i="8"/>
  <c r="E311" i="8"/>
  <c r="Q320" i="8"/>
  <c r="S347" i="8"/>
  <c r="S368" i="8"/>
  <c r="Q381" i="8"/>
  <c r="N397" i="8"/>
  <c r="N400" i="8"/>
  <c r="R409" i="8"/>
  <c r="P413" i="8"/>
  <c r="R415" i="8"/>
  <c r="N418" i="8"/>
  <c r="R441" i="8"/>
  <c r="O447" i="8"/>
  <c r="O457" i="8"/>
  <c r="Q474" i="8"/>
  <c r="O505" i="8"/>
  <c r="S91" i="8"/>
  <c r="S7" i="8"/>
  <c r="N21" i="8"/>
  <c r="R29" i="8"/>
  <c r="O53" i="8"/>
  <c r="N91" i="8"/>
  <c r="R92" i="8"/>
  <c r="Q104" i="8"/>
  <c r="Q122" i="8"/>
  <c r="O125" i="8"/>
  <c r="N147" i="8"/>
  <c r="O152" i="8"/>
  <c r="S171" i="8"/>
  <c r="N185" i="8"/>
  <c r="N193" i="8"/>
  <c r="O198" i="8"/>
  <c r="R206" i="8"/>
  <c r="R223" i="8"/>
  <c r="Q224" i="8"/>
  <c r="Q233" i="8"/>
  <c r="S257" i="8"/>
  <c r="N264" i="8"/>
  <c r="S267" i="8"/>
  <c r="O272" i="8"/>
  <c r="Q278" i="8"/>
  <c r="N328" i="8"/>
  <c r="N341" i="8"/>
  <c r="Q344" i="8"/>
  <c r="R391" i="8"/>
  <c r="N409" i="8"/>
  <c r="N413" i="8"/>
  <c r="N415" i="8"/>
  <c r="P437" i="8"/>
  <c r="O449" i="8"/>
  <c r="O451" i="8"/>
  <c r="N466" i="8"/>
  <c r="P478" i="8"/>
  <c r="R487" i="8"/>
  <c r="O494" i="8"/>
  <c r="S501" i="8"/>
  <c r="S538" i="8"/>
  <c r="N544" i="8"/>
  <c r="R558" i="8"/>
  <c r="O573" i="8"/>
  <c r="H446" i="7"/>
  <c r="F255" i="7"/>
  <c r="L384" i="8"/>
  <c r="M384" i="8" s="1"/>
  <c r="L448" i="8"/>
  <c r="L488" i="8"/>
  <c r="M488" i="8" s="1"/>
  <c r="L13" i="8"/>
  <c r="M13" i="8" s="1"/>
  <c r="E29" i="8"/>
  <c r="L56" i="8"/>
  <c r="M56" i="8" s="1"/>
  <c r="E57" i="8"/>
  <c r="E101" i="8"/>
  <c r="E113" i="8"/>
  <c r="E206" i="8"/>
  <c r="E258" i="8"/>
  <c r="E393" i="8"/>
  <c r="E507" i="8"/>
  <c r="E560" i="8"/>
  <c r="E576" i="8"/>
  <c r="E131" i="8"/>
  <c r="E205" i="8"/>
  <c r="E243" i="8"/>
  <c r="L379" i="8"/>
  <c r="E575" i="8"/>
  <c r="H9" i="4"/>
  <c r="H15" i="4"/>
  <c r="F25" i="4"/>
  <c r="G33" i="4"/>
  <c r="H39" i="4"/>
  <c r="H58" i="4"/>
  <c r="H64" i="4"/>
  <c r="H76" i="4"/>
  <c r="H86" i="4"/>
  <c r="G96" i="4"/>
  <c r="G99" i="4"/>
  <c r="G114" i="4"/>
  <c r="F126" i="4"/>
  <c r="H137" i="4"/>
  <c r="H144" i="4"/>
  <c r="F149" i="4"/>
  <c r="F163" i="4"/>
  <c r="H204" i="4"/>
  <c r="G274" i="4"/>
  <c r="F288" i="4"/>
  <c r="G304" i="4"/>
  <c r="F316" i="4"/>
  <c r="G335" i="4"/>
  <c r="H356" i="4"/>
  <c r="G389" i="4"/>
  <c r="H409" i="4"/>
  <c r="H418" i="4"/>
  <c r="G420" i="4"/>
  <c r="G438" i="4"/>
  <c r="G454" i="4"/>
  <c r="H466" i="4"/>
  <c r="H467" i="4"/>
  <c r="H475" i="4"/>
  <c r="F476" i="4"/>
  <c r="G480" i="4"/>
  <c r="G489" i="4"/>
  <c r="G490" i="4"/>
  <c r="H507" i="4"/>
  <c r="H514" i="4"/>
  <c r="G515" i="4"/>
  <c r="F549" i="4"/>
  <c r="F558" i="4"/>
  <c r="G565" i="4"/>
  <c r="H618" i="4"/>
  <c r="H619" i="4"/>
  <c r="G644" i="4"/>
  <c r="G648" i="4"/>
  <c r="G696" i="4"/>
  <c r="H15" i="7"/>
  <c r="G38" i="7"/>
  <c r="G58" i="7"/>
  <c r="G63" i="7"/>
  <c r="H103" i="7"/>
  <c r="G105" i="7"/>
  <c r="H108" i="7"/>
  <c r="G188" i="7"/>
  <c r="F287" i="7"/>
  <c r="H315" i="7"/>
  <c r="F317" i="7"/>
  <c r="G318" i="7"/>
  <c r="G368" i="7"/>
  <c r="F386" i="7"/>
  <c r="G528" i="7"/>
  <c r="G576" i="7"/>
  <c r="F579" i="7"/>
  <c r="H589" i="4"/>
  <c r="G713" i="4"/>
  <c r="H194" i="7"/>
  <c r="G198" i="7"/>
  <c r="F229" i="7"/>
  <c r="G259" i="7"/>
  <c r="P237" i="8"/>
  <c r="R237" i="8"/>
  <c r="Q249" i="8"/>
  <c r="R249" i="8"/>
  <c r="O249" i="8"/>
  <c r="N249" i="8"/>
  <c r="P314" i="8"/>
  <c r="Q314" i="8"/>
  <c r="O314" i="8"/>
  <c r="Q327" i="8"/>
  <c r="R327" i="8"/>
  <c r="O327" i="8"/>
  <c r="P362" i="8"/>
  <c r="R362" i="8"/>
  <c r="Q455" i="8"/>
  <c r="P455" i="8"/>
  <c r="Q510" i="8"/>
  <c r="P510" i="8"/>
  <c r="Q541" i="8"/>
  <c r="P541" i="8"/>
  <c r="N541" i="8"/>
  <c r="F6" i="4"/>
  <c r="H13" i="4"/>
  <c r="G17" i="4"/>
  <c r="F29" i="4"/>
  <c r="G36" i="4"/>
  <c r="G45" i="4"/>
  <c r="F53" i="4"/>
  <c r="H59" i="4"/>
  <c r="F68" i="4"/>
  <c r="F77" i="4"/>
  <c r="F93" i="4"/>
  <c r="H98" i="4"/>
  <c r="G109" i="4"/>
  <c r="H119" i="4"/>
  <c r="G133" i="4"/>
  <c r="F143" i="4"/>
  <c r="F147" i="4"/>
  <c r="H159" i="4"/>
  <c r="H165" i="4"/>
  <c r="H210" i="4"/>
  <c r="H254" i="4"/>
  <c r="G267" i="4"/>
  <c r="H275" i="4"/>
  <c r="H294" i="4"/>
  <c r="H296" i="4"/>
  <c r="G324" i="4"/>
  <c r="H334" i="4"/>
  <c r="F345" i="4"/>
  <c r="F357" i="4"/>
  <c r="F375" i="4"/>
  <c r="H404" i="4"/>
  <c r="F410" i="4"/>
  <c r="G419" i="4"/>
  <c r="G429" i="4"/>
  <c r="G446" i="4"/>
  <c r="H4" i="4"/>
  <c r="G6" i="4"/>
  <c r="G7" i="4"/>
  <c r="H8" i="4"/>
  <c r="F16" i="4"/>
  <c r="H17" i="4"/>
  <c r="G18" i="4"/>
  <c r="H24" i="4"/>
  <c r="G25" i="4"/>
  <c r="H28" i="4"/>
  <c r="G29" i="4"/>
  <c r="H33" i="4"/>
  <c r="G34" i="4"/>
  <c r="H36" i="4"/>
  <c r="F37" i="4"/>
  <c r="H43" i="4"/>
  <c r="F44" i="4"/>
  <c r="H45" i="4"/>
  <c r="G46" i="4"/>
  <c r="H48" i="4"/>
  <c r="F49" i="4"/>
  <c r="G53" i="4"/>
  <c r="G56" i="4"/>
  <c r="F57" i="4"/>
  <c r="H63" i="4"/>
  <c r="G65" i="4"/>
  <c r="G68" i="4"/>
  <c r="F69" i="4"/>
  <c r="H73" i="4"/>
  <c r="G74" i="4"/>
  <c r="H75" i="4"/>
  <c r="G77" i="4"/>
  <c r="G84" i="4"/>
  <c r="F85" i="4"/>
  <c r="G88" i="4"/>
  <c r="F89" i="4"/>
  <c r="G93" i="4"/>
  <c r="G94" i="4"/>
  <c r="F95" i="4"/>
  <c r="F97" i="4"/>
  <c r="H99" i="4"/>
  <c r="F103" i="4"/>
  <c r="G104" i="4"/>
  <c r="H105" i="4"/>
  <c r="H113" i="4"/>
  <c r="H114" i="4"/>
  <c r="F115" i="4"/>
  <c r="G118" i="4"/>
  <c r="F123" i="4"/>
  <c r="G124" i="4"/>
  <c r="G126" i="4"/>
  <c r="F127" i="4"/>
  <c r="H128" i="4"/>
  <c r="H129" i="4"/>
  <c r="F134" i="4"/>
  <c r="F138" i="4"/>
  <c r="F146" i="4"/>
  <c r="G149" i="4"/>
  <c r="H155" i="4"/>
  <c r="G157" i="4"/>
  <c r="H166" i="4"/>
  <c r="F167" i="4"/>
  <c r="H168" i="4"/>
  <c r="H169" i="4"/>
  <c r="G177" i="4"/>
  <c r="G179" i="4"/>
  <c r="H195" i="4"/>
  <c r="G199" i="4"/>
  <c r="H214" i="4"/>
  <c r="F215" i="4"/>
  <c r="H216" i="4"/>
  <c r="F218" i="4"/>
  <c r="F234" i="4"/>
  <c r="G237" i="4"/>
  <c r="F238" i="4"/>
  <c r="G240" i="4"/>
  <c r="H245" i="4"/>
  <c r="F246" i="4"/>
  <c r="G256" i="4"/>
  <c r="H263" i="4"/>
  <c r="H268" i="4"/>
  <c r="F269" i="4"/>
  <c r="G275" i="4"/>
  <c r="F276" i="4"/>
  <c r="F284" i="4"/>
  <c r="G288" i="4"/>
  <c r="F297" i="4"/>
  <c r="F298" i="4"/>
  <c r="G299" i="4"/>
  <c r="H305" i="4"/>
  <c r="F306" i="4"/>
  <c r="G307" i="4"/>
  <c r="G317" i="4"/>
  <c r="G319" i="4"/>
  <c r="H320" i="4"/>
  <c r="F325" i="4"/>
  <c r="G329" i="4"/>
  <c r="G337" i="4"/>
  <c r="H340" i="4"/>
  <c r="H347" i="4"/>
  <c r="H348" i="4"/>
  <c r="F359" i="4"/>
  <c r="G369" i="4"/>
  <c r="H375" i="4"/>
  <c r="H376" i="4"/>
  <c r="G385" i="4"/>
  <c r="H390" i="4"/>
  <c r="G395" i="4"/>
  <c r="H405" i="4"/>
  <c r="F406" i="4"/>
  <c r="G407" i="4"/>
  <c r="H424" i="4"/>
  <c r="H429" i="4"/>
  <c r="F430" i="4"/>
  <c r="G440" i="4"/>
  <c r="H444" i="4"/>
  <c r="G448" i="4"/>
  <c r="G456" i="4"/>
  <c r="F468" i="4"/>
  <c r="G476" i="4"/>
  <c r="F485" i="4"/>
  <c r="H490" i="4"/>
  <c r="H491" i="4"/>
  <c r="H494" i="4"/>
  <c r="F495" i="4"/>
  <c r="G496" i="4"/>
  <c r="F504" i="4"/>
  <c r="F510" i="4"/>
  <c r="H515" i="4"/>
  <c r="G516" i="4"/>
  <c r="H517" i="4"/>
  <c r="G526" i="4"/>
  <c r="F576" i="4"/>
  <c r="H603" i="4"/>
  <c r="H628" i="4"/>
  <c r="F633" i="4"/>
  <c r="F655" i="4"/>
  <c r="H683" i="4"/>
  <c r="G8" i="7"/>
  <c r="G9" i="7"/>
  <c r="H13" i="7"/>
  <c r="G36" i="7"/>
  <c r="G137" i="7"/>
  <c r="G410" i="7"/>
  <c r="G714" i="4"/>
  <c r="G195" i="7"/>
  <c r="H226" i="7"/>
  <c r="Q32" i="8"/>
  <c r="O32" i="8"/>
  <c r="S378" i="8"/>
  <c r="Q378" i="8"/>
  <c r="P378" i="8"/>
  <c r="O510" i="8"/>
  <c r="G720" i="7"/>
  <c r="G719" i="7"/>
  <c r="G718" i="7"/>
  <c r="G717" i="7"/>
  <c r="G716" i="7"/>
  <c r="G715" i="7"/>
  <c r="G714" i="7"/>
  <c r="H709" i="7"/>
  <c r="H705" i="7"/>
  <c r="G700" i="7"/>
  <c r="G699" i="7"/>
  <c r="G698" i="7"/>
  <c r="G697" i="7"/>
  <c r="G696" i="7"/>
  <c r="G695" i="7"/>
  <c r="G694" i="7"/>
  <c r="H688" i="7"/>
  <c r="H684" i="7"/>
  <c r="H667" i="7"/>
  <c r="H660" i="7"/>
  <c r="H659" i="7"/>
  <c r="H658" i="7"/>
  <c r="H657" i="7"/>
  <c r="H656" i="7"/>
  <c r="H655" i="7"/>
  <c r="H654" i="7"/>
  <c r="H650" i="7"/>
  <c r="F649" i="7"/>
  <c r="H645" i="7"/>
  <c r="F640" i="7"/>
  <c r="F639" i="7"/>
  <c r="F638" i="7"/>
  <c r="F637" i="7"/>
  <c r="F636" i="7"/>
  <c r="F635" i="7"/>
  <c r="F634" i="7"/>
  <c r="F625" i="7"/>
  <c r="G620" i="7"/>
  <c r="G619" i="7"/>
  <c r="G618" i="7"/>
  <c r="G617" i="7"/>
  <c r="G616" i="7"/>
  <c r="G615" i="7"/>
  <c r="G614" i="7"/>
  <c r="F608" i="7"/>
  <c r="F604" i="7"/>
  <c r="H600" i="7"/>
  <c r="H599" i="7"/>
  <c r="H598" i="7"/>
  <c r="H597" i="7"/>
  <c r="H596" i="7"/>
  <c r="H595" i="7"/>
  <c r="H594" i="7"/>
  <c r="F587" i="7"/>
  <c r="H580" i="7"/>
  <c r="H579" i="7"/>
  <c r="H578" i="7"/>
  <c r="H577" i="7"/>
  <c r="H576" i="7"/>
  <c r="H575" i="7"/>
  <c r="H574" i="7"/>
  <c r="H571" i="7"/>
  <c r="H570" i="7"/>
  <c r="H569" i="7"/>
  <c r="H568" i="7"/>
  <c r="H567" i="7"/>
  <c r="H566" i="7"/>
  <c r="H565" i="7"/>
  <c r="H560" i="7"/>
  <c r="F559" i="7"/>
  <c r="H556" i="7"/>
  <c r="F555" i="7"/>
  <c r="H551" i="7"/>
  <c r="H550" i="7"/>
  <c r="H549" i="7"/>
  <c r="H548" i="7"/>
  <c r="H547" i="7"/>
  <c r="H546" i="7"/>
  <c r="H545" i="7"/>
  <c r="H540" i="7"/>
  <c r="F538" i="7"/>
  <c r="H536" i="7"/>
  <c r="F531" i="7"/>
  <c r="F530" i="7"/>
  <c r="F529" i="7"/>
  <c r="F720" i="7"/>
  <c r="F719" i="7"/>
  <c r="F718" i="7"/>
  <c r="F717" i="7"/>
  <c r="F716" i="7"/>
  <c r="F715" i="7"/>
  <c r="F714" i="7"/>
  <c r="F709" i="7"/>
  <c r="F705" i="7"/>
  <c r="F700" i="7"/>
  <c r="F699" i="7"/>
  <c r="F698" i="7"/>
  <c r="F697" i="7"/>
  <c r="F696" i="7"/>
  <c r="F695" i="7"/>
  <c r="F694" i="7"/>
  <c r="F688" i="7"/>
  <c r="F684" i="7"/>
  <c r="H680" i="7"/>
  <c r="H679" i="7"/>
  <c r="H678" i="7"/>
  <c r="H677" i="7"/>
  <c r="H676" i="7"/>
  <c r="H675" i="7"/>
  <c r="H674" i="7"/>
  <c r="F667" i="7"/>
  <c r="G660" i="7"/>
  <c r="G659" i="7"/>
  <c r="G658" i="7"/>
  <c r="G657" i="7"/>
  <c r="G656" i="7"/>
  <c r="G655" i="7"/>
  <c r="G654" i="7"/>
  <c r="F650" i="7"/>
  <c r="F648" i="7"/>
  <c r="H646" i="7"/>
  <c r="F645" i="7"/>
  <c r="H628" i="7"/>
  <c r="F620" i="7"/>
  <c r="F619" i="7"/>
  <c r="F618" i="7"/>
  <c r="F617" i="7"/>
  <c r="F616" i="7"/>
  <c r="F615" i="7"/>
  <c r="F614" i="7"/>
  <c r="G600" i="7"/>
  <c r="H719" i="7"/>
  <c r="H717" i="7"/>
  <c r="H715" i="7"/>
  <c r="H704" i="7"/>
  <c r="H700" i="7"/>
  <c r="H698" i="7"/>
  <c r="H696" i="7"/>
  <c r="H694" i="7"/>
  <c r="H687" i="7"/>
  <c r="F686" i="7"/>
  <c r="G680" i="7"/>
  <c r="F679" i="7"/>
  <c r="G676" i="7"/>
  <c r="F675" i="7"/>
  <c r="F659" i="7"/>
  <c r="F657" i="7"/>
  <c r="F655" i="7"/>
  <c r="G640" i="7"/>
  <c r="H637" i="7"/>
  <c r="G636" i="7"/>
  <c r="H629" i="7"/>
  <c r="F627" i="7"/>
  <c r="H625" i="7"/>
  <c r="F607" i="7"/>
  <c r="H604" i="7"/>
  <c r="F600" i="7"/>
  <c r="G597" i="7"/>
  <c r="F596" i="7"/>
  <c r="F580" i="7"/>
  <c r="G577" i="7"/>
  <c r="F576" i="7"/>
  <c r="G571" i="7"/>
  <c r="F570" i="7"/>
  <c r="G567" i="7"/>
  <c r="F566" i="7"/>
  <c r="G550" i="7"/>
  <c r="F549" i="7"/>
  <c r="G546" i="7"/>
  <c r="F545" i="7"/>
  <c r="H535" i="7"/>
  <c r="H530" i="7"/>
  <c r="G529" i="7"/>
  <c r="F528" i="7"/>
  <c r="F527" i="7"/>
  <c r="F526" i="7"/>
  <c r="F525" i="7"/>
  <c r="F521" i="7"/>
  <c r="H519" i="7"/>
  <c r="F517" i="7"/>
  <c r="H515" i="7"/>
  <c r="H511" i="7"/>
  <c r="H510" i="7"/>
  <c r="H509" i="7"/>
  <c r="H508" i="7"/>
  <c r="H507" i="7"/>
  <c r="H506" i="7"/>
  <c r="H505" i="7"/>
  <c r="F500" i="7"/>
  <c r="H498" i="7"/>
  <c r="F496" i="7"/>
  <c r="H492" i="7"/>
  <c r="F490" i="7"/>
  <c r="H488" i="7"/>
  <c r="F486" i="7"/>
  <c r="H481" i="7"/>
  <c r="H480" i="7"/>
  <c r="H479" i="7"/>
  <c r="H478" i="7"/>
  <c r="F680" i="7"/>
  <c r="G677" i="7"/>
  <c r="F676" i="7"/>
  <c r="H666" i="7"/>
  <c r="F665" i="7"/>
  <c r="H649" i="7"/>
  <c r="F646" i="7"/>
  <c r="H638" i="7"/>
  <c r="G637" i="7"/>
  <c r="H634" i="7"/>
  <c r="F629" i="7"/>
  <c r="H619" i="7"/>
  <c r="H617" i="7"/>
  <c r="H615" i="7"/>
  <c r="H608" i="7"/>
  <c r="G598" i="7"/>
  <c r="F597" i="7"/>
  <c r="G594" i="7"/>
  <c r="H586" i="7"/>
  <c r="H585" i="7"/>
  <c r="G578" i="7"/>
  <c r="F577" i="7"/>
  <c r="G574" i="7"/>
  <c r="F571" i="7"/>
  <c r="G568" i="7"/>
  <c r="F567" i="7"/>
  <c r="F560" i="7"/>
  <c r="H555" i="7"/>
  <c r="G551" i="7"/>
  <c r="F550" i="7"/>
  <c r="G547" i="7"/>
  <c r="F546" i="7"/>
  <c r="F535" i="7"/>
  <c r="H531" i="7"/>
  <c r="G530" i="7"/>
  <c r="H518" i="7"/>
  <c r="G511" i="7"/>
  <c r="G510" i="7"/>
  <c r="G509" i="7"/>
  <c r="G508" i="7"/>
  <c r="G507" i="7"/>
  <c r="G506" i="7"/>
  <c r="G505" i="7"/>
  <c r="H501" i="7"/>
  <c r="H497" i="7"/>
  <c r="H491" i="7"/>
  <c r="H487" i="7"/>
  <c r="G481" i="7"/>
  <c r="G480" i="7"/>
  <c r="G479" i="7"/>
  <c r="G478" i="7"/>
  <c r="G477" i="7"/>
  <c r="G476" i="7"/>
  <c r="G475" i="7"/>
  <c r="G471" i="7"/>
  <c r="H469" i="7"/>
  <c r="F460" i="7"/>
  <c r="H458" i="7"/>
  <c r="H720" i="7"/>
  <c r="H718" i="7"/>
  <c r="H716" i="7"/>
  <c r="H714" i="7"/>
  <c r="H708" i="7"/>
  <c r="F707" i="7"/>
  <c r="H699" i="7"/>
  <c r="H697" i="7"/>
  <c r="H695" i="7"/>
  <c r="F690" i="7"/>
  <c r="G678" i="7"/>
  <c r="F677" i="7"/>
  <c r="G674" i="7"/>
  <c r="F660" i="7"/>
  <c r="F658" i="7"/>
  <c r="F656" i="7"/>
  <c r="F654" i="7"/>
  <c r="H639" i="7"/>
  <c r="G638" i="7"/>
  <c r="H635" i="7"/>
  <c r="G634" i="7"/>
  <c r="H624" i="7"/>
  <c r="G599" i="7"/>
  <c r="F598" i="7"/>
  <c r="G595" i="7"/>
  <c r="F594" i="7"/>
  <c r="H590" i="7"/>
  <c r="H589" i="7"/>
  <c r="F585" i="7"/>
  <c r="G579" i="7"/>
  <c r="F578" i="7"/>
  <c r="G575" i="7"/>
  <c r="F574" i="7"/>
  <c r="G569" i="7"/>
  <c r="F568" i="7"/>
  <c r="G565" i="7"/>
  <c r="F551" i="7"/>
  <c r="G548" i="7"/>
  <c r="F547" i="7"/>
  <c r="H539" i="7"/>
  <c r="G531" i="7"/>
  <c r="H528" i="7"/>
  <c r="H527" i="7"/>
  <c r="H526" i="7"/>
  <c r="H525" i="7"/>
  <c r="F518" i="7"/>
  <c r="F511" i="7"/>
  <c r="F510" i="7"/>
  <c r="F509" i="7"/>
  <c r="F508" i="7"/>
  <c r="F507" i="7"/>
  <c r="F506" i="7"/>
  <c r="F505" i="7"/>
  <c r="F501" i="7"/>
  <c r="F497" i="7"/>
  <c r="F491" i="7"/>
  <c r="F487" i="7"/>
  <c r="F481" i="7"/>
  <c r="F480" i="7"/>
  <c r="F479" i="7"/>
  <c r="F478" i="7"/>
  <c r="F477" i="7"/>
  <c r="F476" i="7"/>
  <c r="F475" i="7"/>
  <c r="G469" i="7"/>
  <c r="H467" i="7"/>
  <c r="F458" i="7"/>
  <c r="F456" i="7"/>
  <c r="G679" i="7"/>
  <c r="F674" i="7"/>
  <c r="H670" i="7"/>
  <c r="F669" i="7"/>
  <c r="H616" i="7"/>
  <c r="F595" i="7"/>
  <c r="F589" i="7"/>
  <c r="H559" i="7"/>
  <c r="F556" i="7"/>
  <c r="G467" i="7"/>
  <c r="H465" i="7"/>
  <c r="H461" i="7"/>
  <c r="G451" i="7"/>
  <c r="G450" i="7"/>
  <c r="G449" i="7"/>
  <c r="G448" i="7"/>
  <c r="G447" i="7"/>
  <c r="G446" i="7"/>
  <c r="G445" i="7"/>
  <c r="F441" i="7"/>
  <c r="F439" i="7"/>
  <c r="H437" i="7"/>
  <c r="F436" i="7"/>
  <c r="H419" i="7"/>
  <c r="F411" i="7"/>
  <c r="F410" i="7"/>
  <c r="F409" i="7"/>
  <c r="F408" i="7"/>
  <c r="F407" i="7"/>
  <c r="F406" i="7"/>
  <c r="F405" i="7"/>
  <c r="F399" i="7"/>
  <c r="F397" i="7"/>
  <c r="H395" i="7"/>
  <c r="F381" i="7"/>
  <c r="H377" i="7"/>
  <c r="F371" i="7"/>
  <c r="F370" i="7"/>
  <c r="F369" i="7"/>
  <c r="F368" i="7"/>
  <c r="F367" i="7"/>
  <c r="F366" i="7"/>
  <c r="F365" i="7"/>
  <c r="F357" i="7"/>
  <c r="F355" i="7"/>
  <c r="H351" i="7"/>
  <c r="H350" i="7"/>
  <c r="H349" i="7"/>
  <c r="H348" i="7"/>
  <c r="H347" i="7"/>
  <c r="H346" i="7"/>
  <c r="H345" i="7"/>
  <c r="H340" i="7"/>
  <c r="F339" i="7"/>
  <c r="H335" i="7"/>
  <c r="F315" i="7"/>
  <c r="H311" i="7"/>
  <c r="H310" i="7"/>
  <c r="H309" i="7"/>
  <c r="H308" i="7"/>
  <c r="H307" i="7"/>
  <c r="H306" i="7"/>
  <c r="H305" i="7"/>
  <c r="F300" i="7"/>
  <c r="H298" i="7"/>
  <c r="F297" i="7"/>
  <c r="H258" i="7"/>
  <c r="F250" i="7"/>
  <c r="G249" i="7"/>
  <c r="F246" i="7"/>
  <c r="G245" i="7"/>
  <c r="G237" i="7"/>
  <c r="F228" i="7"/>
  <c r="G227" i="7"/>
  <c r="F224" i="7"/>
  <c r="F220" i="7"/>
  <c r="G216" i="7"/>
  <c r="G210" i="7"/>
  <c r="H209" i="7"/>
  <c r="F207" i="7"/>
  <c r="H206" i="7"/>
  <c r="H200" i="7"/>
  <c r="F198" i="7"/>
  <c r="G194" i="7"/>
  <c r="F189" i="7"/>
  <c r="F188" i="7"/>
  <c r="H185" i="7"/>
  <c r="G184" i="7"/>
  <c r="F183" i="7"/>
  <c r="F166" i="7"/>
  <c r="G159" i="7"/>
  <c r="G158" i="7"/>
  <c r="G157" i="7"/>
  <c r="G156" i="7"/>
  <c r="G155" i="7"/>
  <c r="G154" i="7"/>
  <c r="G153" i="7"/>
  <c r="H149" i="7"/>
  <c r="H145" i="7"/>
  <c r="F139" i="7"/>
  <c r="F138" i="7"/>
  <c r="F137" i="7"/>
  <c r="F136" i="7"/>
  <c r="F135" i="7"/>
  <c r="F134" i="7"/>
  <c r="F133" i="7"/>
  <c r="F128" i="7"/>
  <c r="F124" i="7"/>
  <c r="F119" i="7"/>
  <c r="F118" i="7"/>
  <c r="F117" i="7"/>
  <c r="F116" i="7"/>
  <c r="F115" i="7"/>
  <c r="F114" i="7"/>
  <c r="F113" i="7"/>
  <c r="H107" i="7"/>
  <c r="F95" i="7"/>
  <c r="F93" i="7"/>
  <c r="G89" i="7"/>
  <c r="H87" i="7"/>
  <c r="F77" i="7"/>
  <c r="G68" i="7"/>
  <c r="G67" i="7"/>
  <c r="F64" i="7"/>
  <c r="F644" i="7"/>
  <c r="H640" i="7"/>
  <c r="G635" i="7"/>
  <c r="F628" i="7"/>
  <c r="H618" i="7"/>
  <c r="G580" i="7"/>
  <c r="F575" i="7"/>
  <c r="G570" i="7"/>
  <c r="F565" i="7"/>
  <c r="F548" i="7"/>
  <c r="G545" i="7"/>
  <c r="H529" i="7"/>
  <c r="G527" i="7"/>
  <c r="G525" i="7"/>
  <c r="H476" i="7"/>
  <c r="H471" i="7"/>
  <c r="G465" i="7"/>
  <c r="F461" i="7"/>
  <c r="F451" i="7"/>
  <c r="F450" i="7"/>
  <c r="F449" i="7"/>
  <c r="F448" i="7"/>
  <c r="F447" i="7"/>
  <c r="F446" i="7"/>
  <c r="F445" i="7"/>
  <c r="F437" i="7"/>
  <c r="F435" i="7"/>
  <c r="H431" i="7"/>
  <c r="H430" i="7"/>
  <c r="H429" i="7"/>
  <c r="H428" i="7"/>
  <c r="H427" i="7"/>
  <c r="H426" i="7"/>
  <c r="H425" i="7"/>
  <c r="H420" i="7"/>
  <c r="F419" i="7"/>
  <c r="H415" i="7"/>
  <c r="F395" i="7"/>
  <c r="H391" i="7"/>
  <c r="H390" i="7"/>
  <c r="H389" i="7"/>
  <c r="H388" i="7"/>
  <c r="H387" i="7"/>
  <c r="H386" i="7"/>
  <c r="H385" i="7"/>
  <c r="F380" i="7"/>
  <c r="H378" i="7"/>
  <c r="F377" i="7"/>
  <c r="H360" i="7"/>
  <c r="G351" i="7"/>
  <c r="G350" i="7"/>
  <c r="G349" i="7"/>
  <c r="G348" i="7"/>
  <c r="G347" i="7"/>
  <c r="G346" i="7"/>
  <c r="G345" i="7"/>
  <c r="F340" i="7"/>
  <c r="F338" i="7"/>
  <c r="H336" i="7"/>
  <c r="F335" i="7"/>
  <c r="H331" i="7"/>
  <c r="H330" i="7"/>
  <c r="H329" i="7"/>
  <c r="H328" i="7"/>
  <c r="H327" i="7"/>
  <c r="H326" i="7"/>
  <c r="H325" i="7"/>
  <c r="H318" i="7"/>
  <c r="G311" i="7"/>
  <c r="G310" i="7"/>
  <c r="G309" i="7"/>
  <c r="G308" i="7"/>
  <c r="G307" i="7"/>
  <c r="G306" i="7"/>
  <c r="G305" i="7"/>
  <c r="F298" i="7"/>
  <c r="F296" i="7"/>
  <c r="H290" i="7"/>
  <c r="H289" i="7"/>
  <c r="H288" i="7"/>
  <c r="H287" i="7"/>
  <c r="H286" i="7"/>
  <c r="H285" i="7"/>
  <c r="H284" i="7"/>
  <c r="H280" i="7"/>
  <c r="F278" i="7"/>
  <c r="H276" i="7"/>
  <c r="F274" i="7"/>
  <c r="H270" i="7"/>
  <c r="H269" i="7"/>
  <c r="H268" i="7"/>
  <c r="H267" i="7"/>
  <c r="H266" i="7"/>
  <c r="H265" i="7"/>
  <c r="H264" i="7"/>
  <c r="H259" i="7"/>
  <c r="F258" i="7"/>
  <c r="H254" i="7"/>
  <c r="F249" i="7"/>
  <c r="F245" i="7"/>
  <c r="G240" i="7"/>
  <c r="H239" i="7"/>
  <c r="G236" i="7"/>
  <c r="H235" i="7"/>
  <c r="F227" i="7"/>
  <c r="H218" i="7"/>
  <c r="F216" i="7"/>
  <c r="G209" i="7"/>
  <c r="G206" i="7"/>
  <c r="H205" i="7"/>
  <c r="F200" i="7"/>
  <c r="H199" i="7"/>
  <c r="H196" i="7"/>
  <c r="F194" i="7"/>
  <c r="H186" i="7"/>
  <c r="F185" i="7"/>
  <c r="F184" i="7"/>
  <c r="H178" i="7"/>
  <c r="F159" i="7"/>
  <c r="F158" i="7"/>
  <c r="F157" i="7"/>
  <c r="F156" i="7"/>
  <c r="F155" i="7"/>
  <c r="F154" i="7"/>
  <c r="F153" i="7"/>
  <c r="F149" i="7"/>
  <c r="F145" i="7"/>
  <c r="F107" i="7"/>
  <c r="H105" i="7"/>
  <c r="G99" i="7"/>
  <c r="G87" i="7"/>
  <c r="H85" i="7"/>
  <c r="G75" i="7"/>
  <c r="F68" i="7"/>
  <c r="F678" i="7"/>
  <c r="G675" i="7"/>
  <c r="F624" i="7"/>
  <c r="H620" i="7"/>
  <c r="H607" i="7"/>
  <c r="F599" i="7"/>
  <c r="G596" i="7"/>
  <c r="H457" i="7"/>
  <c r="H440" i="7"/>
  <c r="G431" i="7"/>
  <c r="G430" i="7"/>
  <c r="G429" i="7"/>
  <c r="G428" i="7"/>
  <c r="G427" i="7"/>
  <c r="G426" i="7"/>
  <c r="G425" i="7"/>
  <c r="F420" i="7"/>
  <c r="F418" i="7"/>
  <c r="H416" i="7"/>
  <c r="F415" i="7"/>
  <c r="H411" i="7"/>
  <c r="H410" i="7"/>
  <c r="H409" i="7"/>
  <c r="H408" i="7"/>
  <c r="H407" i="7"/>
  <c r="H406" i="7"/>
  <c r="H405" i="7"/>
  <c r="H398" i="7"/>
  <c r="G391" i="7"/>
  <c r="G390" i="7"/>
  <c r="G389" i="7"/>
  <c r="G388" i="7"/>
  <c r="G387" i="7"/>
  <c r="G386" i="7"/>
  <c r="G385" i="7"/>
  <c r="F378" i="7"/>
  <c r="F376" i="7"/>
  <c r="H371" i="7"/>
  <c r="H370" i="7"/>
  <c r="H369" i="7"/>
  <c r="H368" i="7"/>
  <c r="H367" i="7"/>
  <c r="H366" i="7"/>
  <c r="H365" i="7"/>
  <c r="H361" i="7"/>
  <c r="F360" i="7"/>
  <c r="H356" i="7"/>
  <c r="F351" i="7"/>
  <c r="F350" i="7"/>
  <c r="F349" i="7"/>
  <c r="F348" i="7"/>
  <c r="F347" i="7"/>
  <c r="F346" i="7"/>
  <c r="F345" i="7"/>
  <c r="F336" i="7"/>
  <c r="G331" i="7"/>
  <c r="G330" i="7"/>
  <c r="G329" i="7"/>
  <c r="G328" i="7"/>
  <c r="G327" i="7"/>
  <c r="G326" i="7"/>
  <c r="G325" i="7"/>
  <c r="F321" i="7"/>
  <c r="H319" i="7"/>
  <c r="F318" i="7"/>
  <c r="F311" i="7"/>
  <c r="F310" i="7"/>
  <c r="F309" i="7"/>
  <c r="F308" i="7"/>
  <c r="F307" i="7"/>
  <c r="F306" i="7"/>
  <c r="F305" i="7"/>
  <c r="H301" i="7"/>
  <c r="G290" i="7"/>
  <c r="G289" i="7"/>
  <c r="G288" i="7"/>
  <c r="G287" i="7"/>
  <c r="G286" i="7"/>
  <c r="G285" i="7"/>
  <c r="G284" i="7"/>
  <c r="H279" i="7"/>
  <c r="H275" i="7"/>
  <c r="G270" i="7"/>
  <c r="G269" i="7"/>
  <c r="G268" i="7"/>
  <c r="G267" i="7"/>
  <c r="G266" i="7"/>
  <c r="G265" i="7"/>
  <c r="G264" i="7"/>
  <c r="F259" i="7"/>
  <c r="F257" i="7"/>
  <c r="H255" i="7"/>
  <c r="F254" i="7"/>
  <c r="F248" i="7"/>
  <c r="G247" i="7"/>
  <c r="F244" i="7"/>
  <c r="G239" i="7"/>
  <c r="G235" i="7"/>
  <c r="F230" i="7"/>
  <c r="G229" i="7"/>
  <c r="F226" i="7"/>
  <c r="G225" i="7"/>
  <c r="H220" i="7"/>
  <c r="F218" i="7"/>
  <c r="H217" i="7"/>
  <c r="H214" i="7"/>
  <c r="F209" i="7"/>
  <c r="G205" i="7"/>
  <c r="G199" i="7"/>
  <c r="H198" i="7"/>
  <c r="F196" i="7"/>
  <c r="H195" i="7"/>
  <c r="H188" i="7"/>
  <c r="H187" i="7"/>
  <c r="F186" i="7"/>
  <c r="G177" i="7"/>
  <c r="H176" i="7"/>
  <c r="H174" i="7"/>
  <c r="F169" i="7"/>
  <c r="H167" i="7"/>
  <c r="F165" i="7"/>
  <c r="H139" i="7"/>
  <c r="H138" i="7"/>
  <c r="H137" i="7"/>
  <c r="H136" i="7"/>
  <c r="H135" i="7"/>
  <c r="H134" i="7"/>
  <c r="H133" i="7"/>
  <c r="H129" i="7"/>
  <c r="F127" i="7"/>
  <c r="H125" i="7"/>
  <c r="F123" i="7"/>
  <c r="H119" i="7"/>
  <c r="H118" i="7"/>
  <c r="H117" i="7"/>
  <c r="H116" i="7"/>
  <c r="H115" i="7"/>
  <c r="H114" i="7"/>
  <c r="F539" i="7"/>
  <c r="H475" i="7"/>
  <c r="F430" i="7"/>
  <c r="F428" i="7"/>
  <c r="F426" i="7"/>
  <c r="F416" i="7"/>
  <c r="F401" i="7"/>
  <c r="H399" i="7"/>
  <c r="F301" i="7"/>
  <c r="F275" i="7"/>
  <c r="F247" i="7"/>
  <c r="G220" i="7"/>
  <c r="G217" i="7"/>
  <c r="H216" i="7"/>
  <c r="F205" i="7"/>
  <c r="H166" i="7"/>
  <c r="H158" i="7"/>
  <c r="H156" i="7"/>
  <c r="H154" i="7"/>
  <c r="F144" i="7"/>
  <c r="G113" i="7"/>
  <c r="G103" i="7"/>
  <c r="G85" i="7"/>
  <c r="H83" i="7"/>
  <c r="G79" i="7"/>
  <c r="G64" i="7"/>
  <c r="F63" i="7"/>
  <c r="F59" i="7"/>
  <c r="F58" i="7"/>
  <c r="H53" i="7"/>
  <c r="H49" i="7"/>
  <c r="G46" i="7"/>
  <c r="G45" i="7"/>
  <c r="F39" i="7"/>
  <c r="F38" i="7"/>
  <c r="F37" i="7"/>
  <c r="F36" i="7"/>
  <c r="F35" i="7"/>
  <c r="F34" i="7"/>
  <c r="F33" i="7"/>
  <c r="G19" i="7"/>
  <c r="G18" i="7"/>
  <c r="G17" i="7"/>
  <c r="G16" i="7"/>
  <c r="G15" i="7"/>
  <c r="G14" i="7"/>
  <c r="G13" i="7"/>
  <c r="H718" i="4"/>
  <c r="F716" i="4"/>
  <c r="H708" i="4"/>
  <c r="H706" i="4"/>
  <c r="G703" i="4"/>
  <c r="H698" i="4"/>
  <c r="F696" i="4"/>
  <c r="G693" i="4"/>
  <c r="H686" i="4"/>
  <c r="H684" i="4"/>
  <c r="H678" i="4"/>
  <c r="F676" i="4"/>
  <c r="F667" i="4"/>
  <c r="H666" i="4"/>
  <c r="F664" i="4"/>
  <c r="F659" i="4"/>
  <c r="G656" i="4"/>
  <c r="H653" i="4"/>
  <c r="F648" i="4"/>
  <c r="F644" i="4"/>
  <c r="F638" i="4"/>
  <c r="F635" i="4"/>
  <c r="G628" i="4"/>
  <c r="G625" i="4"/>
  <c r="H624" i="4"/>
  <c r="F623" i="4"/>
  <c r="G617" i="4"/>
  <c r="G615" i="4"/>
  <c r="G607" i="4"/>
  <c r="G604" i="4"/>
  <c r="G599" i="4"/>
  <c r="H596" i="4"/>
  <c r="F594" i="4"/>
  <c r="G589" i="4"/>
  <c r="G587" i="4"/>
  <c r="F586" i="4"/>
  <c r="F584" i="4"/>
  <c r="H577" i="4"/>
  <c r="H574" i="4"/>
  <c r="F570" i="4"/>
  <c r="H566" i="4"/>
  <c r="F565" i="4"/>
  <c r="F557" i="4"/>
  <c r="H556" i="4"/>
  <c r="H554" i="4"/>
  <c r="H550" i="4"/>
  <c r="H548" i="4"/>
  <c r="F546" i="4"/>
  <c r="H540" i="4"/>
  <c r="H538" i="4"/>
  <c r="H536" i="4"/>
  <c r="H534" i="4"/>
  <c r="H530" i="4"/>
  <c r="H528" i="4"/>
  <c r="F526" i="4"/>
  <c r="H520" i="4"/>
  <c r="G517" i="4"/>
  <c r="G514" i="4"/>
  <c r="G510" i="4"/>
  <c r="H614" i="7"/>
  <c r="F569" i="7"/>
  <c r="G566" i="7"/>
  <c r="H477" i="7"/>
  <c r="F457" i="7"/>
  <c r="H451" i="7"/>
  <c r="H449" i="7"/>
  <c r="H447" i="7"/>
  <c r="H445" i="7"/>
  <c r="F440" i="7"/>
  <c r="G411" i="7"/>
  <c r="G409" i="7"/>
  <c r="G407" i="7"/>
  <c r="G405" i="7"/>
  <c r="F391" i="7"/>
  <c r="F389" i="7"/>
  <c r="F387" i="7"/>
  <c r="F385" i="7"/>
  <c r="H381" i="7"/>
  <c r="G371" i="7"/>
  <c r="G369" i="7"/>
  <c r="G367" i="7"/>
  <c r="G365" i="7"/>
  <c r="F359" i="7"/>
  <c r="H357" i="7"/>
  <c r="F330" i="7"/>
  <c r="F328" i="7"/>
  <c r="F326" i="7"/>
  <c r="F319" i="7"/>
  <c r="H297" i="7"/>
  <c r="F290" i="7"/>
  <c r="F288" i="7"/>
  <c r="F286" i="7"/>
  <c r="F284" i="7"/>
  <c r="F270" i="7"/>
  <c r="F268" i="7"/>
  <c r="F266" i="7"/>
  <c r="F264" i="7"/>
  <c r="G238" i="7"/>
  <c r="H237" i="7"/>
  <c r="G234" i="7"/>
  <c r="F214" i="7"/>
  <c r="H210" i="7"/>
  <c r="H207" i="7"/>
  <c r="H189" i="7"/>
  <c r="F187" i="7"/>
  <c r="H184" i="7"/>
  <c r="G138" i="7"/>
  <c r="G136" i="7"/>
  <c r="G134" i="7"/>
  <c r="H128" i="7"/>
  <c r="G118" i="7"/>
  <c r="G116" i="7"/>
  <c r="G114" i="7"/>
  <c r="H89" i="7"/>
  <c r="G83" i="7"/>
  <c r="F79" i="7"/>
  <c r="G77" i="7"/>
  <c r="H67" i="7"/>
  <c r="F56" i="7"/>
  <c r="H54" i="7"/>
  <c r="G49" i="7"/>
  <c r="F46" i="7"/>
  <c r="F45" i="7"/>
  <c r="H26" i="7"/>
  <c r="F19" i="7"/>
  <c r="F18" i="7"/>
  <c r="F17" i="7"/>
  <c r="F16" i="7"/>
  <c r="F15" i="7"/>
  <c r="F14" i="7"/>
  <c r="F13" i="7"/>
  <c r="H9" i="7"/>
  <c r="H5" i="7"/>
  <c r="F718" i="4"/>
  <c r="F715" i="4"/>
  <c r="G708" i="4"/>
  <c r="G705" i="4"/>
  <c r="H704" i="4"/>
  <c r="F703" i="4"/>
  <c r="G697" i="4"/>
  <c r="G695" i="4"/>
  <c r="H688" i="4"/>
  <c r="G684" i="4"/>
  <c r="F678" i="4"/>
  <c r="F675" i="4"/>
  <c r="H668" i="4"/>
  <c r="G665" i="4"/>
  <c r="G663" i="4"/>
  <c r="H658" i="4"/>
  <c r="F656" i="4"/>
  <c r="G653" i="4"/>
  <c r="F647" i="4"/>
  <c r="F643" i="4"/>
  <c r="H636" i="4"/>
  <c r="H634" i="4"/>
  <c r="F628" i="4"/>
  <c r="G624" i="4"/>
  <c r="H616" i="4"/>
  <c r="F615" i="4"/>
  <c r="G609" i="4"/>
  <c r="H608" i="4"/>
  <c r="F607" i="4"/>
  <c r="F604" i="4"/>
  <c r="F599" i="4"/>
  <c r="G596" i="4"/>
  <c r="H593" i="4"/>
  <c r="H588" i="4"/>
  <c r="H585" i="4"/>
  <c r="H576" i="4"/>
  <c r="F574" i="4"/>
  <c r="F569" i="4"/>
  <c r="G566" i="4"/>
  <c r="H560" i="4"/>
  <c r="H558" i="4"/>
  <c r="G554" i="4"/>
  <c r="G550" i="4"/>
  <c r="G547" i="4"/>
  <c r="G545" i="4"/>
  <c r="G538" i="4"/>
  <c r="G534" i="4"/>
  <c r="G530" i="4"/>
  <c r="G549" i="7"/>
  <c r="G526" i="7"/>
  <c r="H436" i="7"/>
  <c r="F431" i="7"/>
  <c r="F429" i="7"/>
  <c r="F427" i="7"/>
  <c r="F425" i="7"/>
  <c r="F398" i="7"/>
  <c r="F225" i="7"/>
  <c r="G173" i="7"/>
  <c r="H163" i="7"/>
  <c r="H159" i="7"/>
  <c r="H157" i="7"/>
  <c r="H155" i="7"/>
  <c r="H153" i="7"/>
  <c r="H146" i="7"/>
  <c r="H124" i="7"/>
  <c r="F99" i="7"/>
  <c r="G97" i="7"/>
  <c r="G93" i="7"/>
  <c r="F75" i="7"/>
  <c r="G73" i="7"/>
  <c r="F67" i="7"/>
  <c r="H63" i="7"/>
  <c r="H58" i="7"/>
  <c r="G55" i="7"/>
  <c r="G54" i="7"/>
  <c r="F49" i="7"/>
  <c r="F43" i="7"/>
  <c r="H39" i="7"/>
  <c r="H38" i="7"/>
  <c r="H37" i="7"/>
  <c r="H36" i="7"/>
  <c r="H35" i="7"/>
  <c r="H34" i="7"/>
  <c r="H33" i="7"/>
  <c r="H27" i="7"/>
  <c r="F26" i="7"/>
  <c r="H23" i="7"/>
  <c r="F9" i="7"/>
  <c r="H6" i="7"/>
  <c r="F5" i="7"/>
  <c r="H716" i="4"/>
  <c r="H714" i="4"/>
  <c r="F708" i="4"/>
  <c r="G704" i="4"/>
  <c r="H696" i="4"/>
  <c r="F695" i="4"/>
  <c r="G688" i="4"/>
  <c r="F684" i="4"/>
  <c r="F683" i="4"/>
  <c r="H676" i="4"/>
  <c r="H674" i="4"/>
  <c r="G668" i="4"/>
  <c r="H664" i="4"/>
  <c r="F663" i="4"/>
  <c r="G657" i="4"/>
  <c r="G655" i="4"/>
  <c r="H648" i="4"/>
  <c r="H646" i="4"/>
  <c r="H644" i="4"/>
  <c r="G636" i="4"/>
  <c r="G633" i="4"/>
  <c r="F627" i="4"/>
  <c r="F624" i="4"/>
  <c r="F619" i="4"/>
  <c r="G616" i="4"/>
  <c r="H613" i="4"/>
  <c r="G608" i="4"/>
  <c r="H605" i="4"/>
  <c r="G603" i="4"/>
  <c r="H597" i="4"/>
  <c r="F596" i="4"/>
  <c r="G588" i="4"/>
  <c r="H584" i="4"/>
  <c r="G579" i="4"/>
  <c r="G576" i="4"/>
  <c r="H570" i="4"/>
  <c r="H568" i="4"/>
  <c r="F566" i="4"/>
  <c r="G558" i="4"/>
  <c r="F554" i="4"/>
  <c r="F550" i="4"/>
  <c r="H546" i="4"/>
  <c r="F545" i="4"/>
  <c r="F538" i="4"/>
  <c r="F534" i="4"/>
  <c r="F530" i="4"/>
  <c r="H526" i="4"/>
  <c r="F525" i="4"/>
  <c r="H448" i="7"/>
  <c r="F390" i="7"/>
  <c r="F361" i="7"/>
  <c r="F327" i="7"/>
  <c r="F279" i="7"/>
  <c r="F265" i="7"/>
  <c r="H183" i="7"/>
  <c r="G139" i="7"/>
  <c r="H113" i="7"/>
  <c r="F97" i="7"/>
  <c r="G95" i="7"/>
  <c r="H66" i="7"/>
  <c r="F55" i="7"/>
  <c r="H45" i="7"/>
  <c r="G39" i="7"/>
  <c r="G37" i="7"/>
  <c r="G35" i="7"/>
  <c r="G33" i="7"/>
  <c r="F688" i="4"/>
  <c r="F687" i="4"/>
  <c r="G676" i="4"/>
  <c r="H626" i="4"/>
  <c r="G623" i="4"/>
  <c r="G613" i="4"/>
  <c r="G597" i="4"/>
  <c r="F588" i="4"/>
  <c r="G584" i="4"/>
  <c r="G570" i="4"/>
  <c r="F537" i="4"/>
  <c r="G525" i="4"/>
  <c r="F518" i="4"/>
  <c r="F514" i="4"/>
  <c r="G509" i="4"/>
  <c r="G506" i="4"/>
  <c r="G498" i="4"/>
  <c r="G494" i="4"/>
  <c r="H488" i="4"/>
  <c r="H485" i="4"/>
  <c r="H479" i="4"/>
  <c r="F478" i="4"/>
  <c r="G475" i="4"/>
  <c r="H468" i="4"/>
  <c r="F466" i="4"/>
  <c r="H459" i="4"/>
  <c r="H457" i="4"/>
  <c r="F456" i="4"/>
  <c r="H449" i="4"/>
  <c r="F448" i="4"/>
  <c r="G445" i="4"/>
  <c r="F440" i="4"/>
  <c r="G437" i="4"/>
  <c r="H430" i="4"/>
  <c r="F429" i="4"/>
  <c r="G425" i="4"/>
  <c r="H417" i="4"/>
  <c r="F409" i="4"/>
  <c r="G405" i="4"/>
  <c r="F399" i="4"/>
  <c r="H398" i="4"/>
  <c r="H395" i="4"/>
  <c r="G390" i="4"/>
  <c r="G388" i="4"/>
  <c r="F385" i="4"/>
  <c r="G377" i="4"/>
  <c r="F369" i="4"/>
  <c r="G365" i="4"/>
  <c r="H357" i="4"/>
  <c r="H349" i="4"/>
  <c r="H345" i="4"/>
  <c r="F344" i="4"/>
  <c r="F337" i="4"/>
  <c r="G328" i="4"/>
  <c r="H325" i="4"/>
  <c r="F317" i="4"/>
  <c r="G309" i="4"/>
  <c r="G305" i="4"/>
  <c r="G296" i="4"/>
  <c r="G287" i="4"/>
  <c r="H284" i="4"/>
  <c r="G279" i="4"/>
  <c r="H276" i="4"/>
  <c r="G268" i="4"/>
  <c r="H264" i="4"/>
  <c r="G259" i="4"/>
  <c r="H257" i="4"/>
  <c r="F254" i="4"/>
  <c r="H246" i="4"/>
  <c r="F237" i="4"/>
  <c r="H234" i="4"/>
  <c r="H230" i="4"/>
  <c r="G226" i="4"/>
  <c r="H224" i="4"/>
  <c r="H218" i="4"/>
  <c r="F217" i="4"/>
  <c r="G214" i="4"/>
  <c r="H209" i="4"/>
  <c r="F207" i="4"/>
  <c r="H200" i="4"/>
  <c r="G195" i="4"/>
  <c r="H194" i="4"/>
  <c r="H188" i="4"/>
  <c r="G184" i="4"/>
  <c r="F177" i="4"/>
  <c r="H175" i="4"/>
  <c r="H173" i="4"/>
  <c r="G166" i="4"/>
  <c r="H158" i="4"/>
  <c r="G155" i="4"/>
  <c r="G153" i="4"/>
  <c r="H450" i="7"/>
  <c r="G406" i="7"/>
  <c r="G366" i="7"/>
  <c r="F329" i="7"/>
  <c r="F285" i="7"/>
  <c r="F267" i="7"/>
  <c r="G133" i="7"/>
  <c r="G115" i="7"/>
  <c r="G59" i="7"/>
  <c r="H18" i="7"/>
  <c r="H16" i="7"/>
  <c r="H14" i="7"/>
  <c r="G716" i="4"/>
  <c r="F699" i="4"/>
  <c r="G673" i="4"/>
  <c r="H656" i="4"/>
  <c r="H638" i="4"/>
  <c r="F608" i="4"/>
  <c r="G595" i="4"/>
  <c r="G567" i="4"/>
  <c r="F529" i="4"/>
  <c r="F517" i="4"/>
  <c r="F508" i="4"/>
  <c r="F506" i="4"/>
  <c r="F500" i="4"/>
  <c r="F498" i="4"/>
  <c r="H496" i="4"/>
  <c r="F494" i="4"/>
  <c r="F491" i="4"/>
  <c r="G488" i="4"/>
  <c r="G485" i="4"/>
  <c r="G479" i="4"/>
  <c r="H476" i="4"/>
  <c r="F475" i="4"/>
  <c r="G468" i="4"/>
  <c r="H464" i="4"/>
  <c r="G457" i="4"/>
  <c r="H454" i="4"/>
  <c r="G449" i="4"/>
  <c r="H446" i="4"/>
  <c r="F445" i="4"/>
  <c r="H438" i="4"/>
  <c r="F437" i="4"/>
  <c r="G436" i="4"/>
  <c r="G430" i="4"/>
  <c r="G428" i="4"/>
  <c r="F425" i="4"/>
  <c r="G417" i="4"/>
  <c r="H410" i="4"/>
  <c r="H407" i="4"/>
  <c r="F405" i="4"/>
  <c r="H397" i="4"/>
  <c r="F395" i="4"/>
  <c r="H394" i="4"/>
  <c r="H389" i="4"/>
  <c r="H386" i="4"/>
  <c r="F377" i="4"/>
  <c r="H370" i="4"/>
  <c r="H367" i="4"/>
  <c r="F365" i="4"/>
  <c r="G357" i="4"/>
  <c r="G349" i="4"/>
  <c r="G345" i="4"/>
  <c r="H339" i="4"/>
  <c r="G336" i="4"/>
  <c r="H329" i="4"/>
  <c r="F328" i="4"/>
  <c r="G325" i="4"/>
  <c r="G320" i="4"/>
  <c r="G316" i="4"/>
  <c r="F309" i="4"/>
  <c r="F305" i="4"/>
  <c r="H299" i="4"/>
  <c r="H297" i="4"/>
  <c r="F296" i="4"/>
  <c r="H288" i="4"/>
  <c r="F287" i="4"/>
  <c r="G284" i="4"/>
  <c r="F279" i="4"/>
  <c r="G276" i="4"/>
  <c r="H269" i="4"/>
  <c r="F268" i="4"/>
  <c r="G264" i="4"/>
  <c r="H256" i="4"/>
  <c r="H250" i="4"/>
  <c r="G246" i="4"/>
  <c r="H238" i="4"/>
  <c r="G234" i="4"/>
  <c r="G230" i="4"/>
  <c r="F226" i="4"/>
  <c r="F224" i="4"/>
  <c r="G218" i="4"/>
  <c r="F214" i="4"/>
  <c r="F209" i="4"/>
  <c r="H208" i="4"/>
  <c r="G200" i="4"/>
  <c r="H196" i="4"/>
  <c r="F195" i="4"/>
  <c r="G188" i="4"/>
  <c r="F184" i="4"/>
  <c r="G173" i="4"/>
  <c r="F166" i="4"/>
  <c r="G158" i="4"/>
  <c r="H154" i="4"/>
  <c r="H146" i="4"/>
  <c r="G139" i="4"/>
  <c r="G137" i="4"/>
  <c r="G134" i="4"/>
  <c r="H5" i="4"/>
  <c r="H14" i="4"/>
  <c r="G24" i="4"/>
  <c r="G28" i="4"/>
  <c r="H38" i="4"/>
  <c r="G48" i="4"/>
  <c r="F56" i="4"/>
  <c r="F65" i="4"/>
  <c r="G73" i="4"/>
  <c r="F84" i="4"/>
  <c r="F88" i="4"/>
  <c r="H97" i="4"/>
  <c r="H106" i="4"/>
  <c r="F118" i="4"/>
  <c r="G128" i="4"/>
  <c r="H139" i="4"/>
  <c r="H145" i="4"/>
  <c r="G154" i="4"/>
  <c r="H164" i="4"/>
  <c r="F188" i="4"/>
  <c r="G217" i="4"/>
  <c r="F256" i="4"/>
  <c r="H273" i="4"/>
  <c r="G283" i="4"/>
  <c r="G295" i="4"/>
  <c r="F314" i="4"/>
  <c r="F329" i="4"/>
  <c r="F336" i="4"/>
  <c r="H355" i="4"/>
  <c r="F367" i="4"/>
  <c r="H3" i="4"/>
  <c r="F5" i="4"/>
  <c r="H6" i="4"/>
  <c r="H7" i="4"/>
  <c r="F9" i="4"/>
  <c r="F13" i="4"/>
  <c r="G16" i="4"/>
  <c r="H18" i="4"/>
  <c r="H19" i="4"/>
  <c r="H25" i="4"/>
  <c r="G26" i="4"/>
  <c r="H29" i="4"/>
  <c r="H34" i="4"/>
  <c r="H35" i="4"/>
  <c r="G37" i="4"/>
  <c r="G44" i="4"/>
  <c r="H46" i="4"/>
  <c r="H47" i="4"/>
  <c r="G49" i="4"/>
  <c r="H53" i="4"/>
  <c r="G54" i="4"/>
  <c r="H56" i="4"/>
  <c r="G57" i="4"/>
  <c r="F64" i="4"/>
  <c r="H65" i="4"/>
  <c r="G66" i="4"/>
  <c r="H68" i="4"/>
  <c r="G69" i="4"/>
  <c r="H74" i="4"/>
  <c r="F76" i="4"/>
  <c r="H77" i="4"/>
  <c r="G78" i="4"/>
  <c r="H79" i="4"/>
  <c r="H84" i="4"/>
  <c r="G85" i="4"/>
  <c r="H88" i="4"/>
  <c r="G89" i="4"/>
  <c r="H93" i="4"/>
  <c r="H94" i="4"/>
  <c r="G97" i="4"/>
  <c r="F98" i="4"/>
  <c r="F104" i="4"/>
  <c r="F106" i="4"/>
  <c r="G108" i="4"/>
  <c r="H109" i="4"/>
  <c r="G113" i="4"/>
  <c r="G115" i="4"/>
  <c r="H117" i="4"/>
  <c r="H118" i="4"/>
  <c r="F119" i="4"/>
  <c r="H123" i="4"/>
  <c r="F124" i="4"/>
  <c r="H126" i="4"/>
  <c r="H134" i="4"/>
  <c r="F135" i="4"/>
  <c r="G138" i="4"/>
  <c r="G146" i="4"/>
  <c r="F158" i="4"/>
  <c r="F173" i="4"/>
  <c r="H177" i="4"/>
  <c r="H179" i="4"/>
  <c r="H183" i="4"/>
  <c r="F196" i="4"/>
  <c r="G198" i="4"/>
  <c r="F200" i="4"/>
  <c r="G207" i="4"/>
  <c r="G209" i="4"/>
  <c r="H226" i="4"/>
  <c r="F227" i="4"/>
  <c r="H228" i="4"/>
  <c r="F229" i="4"/>
  <c r="G238" i="4"/>
  <c r="H247" i="4"/>
  <c r="F248" i="4"/>
  <c r="H249" i="4"/>
  <c r="F250" i="4"/>
  <c r="F264" i="4"/>
  <c r="G269" i="4"/>
  <c r="G277" i="4"/>
  <c r="G285" i="4"/>
  <c r="G297" i="4"/>
  <c r="H307" i="4"/>
  <c r="H308" i="4"/>
  <c r="H317" i="4"/>
  <c r="F318" i="4"/>
  <c r="F320" i="4"/>
  <c r="G326" i="4"/>
  <c r="H337" i="4"/>
  <c r="F338" i="4"/>
  <c r="G339" i="4"/>
  <c r="F349" i="4"/>
  <c r="H359" i="4"/>
  <c r="H360" i="4"/>
  <c r="H364" i="4"/>
  <c r="H369" i="4"/>
  <c r="F370" i="4"/>
  <c r="H377" i="4"/>
  <c r="H378" i="4"/>
  <c r="G379" i="4"/>
  <c r="H380" i="4"/>
  <c r="H385" i="4"/>
  <c r="F386" i="4"/>
  <c r="F394" i="4"/>
  <c r="F397" i="4"/>
  <c r="F407" i="4"/>
  <c r="F415" i="4"/>
  <c r="H416" i="4"/>
  <c r="H425" i="4"/>
  <c r="F426" i="4"/>
  <c r="F434" i="4"/>
  <c r="G444" i="4"/>
  <c r="F449" i="4"/>
  <c r="F457" i="4"/>
  <c r="F464" i="4"/>
  <c r="H469" i="4"/>
  <c r="G470" i="4"/>
  <c r="H474" i="4"/>
  <c r="G478" i="4"/>
  <c r="F487" i="4"/>
  <c r="F496" i="4"/>
  <c r="H498" i="4"/>
  <c r="F499" i="4"/>
  <c r="H504" i="4"/>
  <c r="H505" i="4"/>
  <c r="H510" i="4"/>
  <c r="G518" i="4"/>
  <c r="G527" i="4"/>
  <c r="G528" i="4"/>
  <c r="F578" i="4"/>
  <c r="H579" i="4"/>
  <c r="H604" i="4"/>
  <c r="G605" i="4"/>
  <c r="F636" i="4"/>
  <c r="F704" i="4"/>
  <c r="F707" i="4"/>
  <c r="F6" i="7"/>
  <c r="H19" i="7"/>
  <c r="F23" i="7"/>
  <c r="G29" i="7"/>
  <c r="G34" i="7"/>
  <c r="H48" i="7"/>
  <c r="F54" i="7"/>
  <c r="H75" i="7"/>
  <c r="G119" i="7"/>
  <c r="G135" i="7"/>
  <c r="F269" i="7"/>
  <c r="F331" i="7"/>
  <c r="G336" i="7"/>
  <c r="H339" i="7"/>
  <c r="F356" i="7"/>
  <c r="G408" i="7"/>
  <c r="H441" i="7"/>
  <c r="H133" i="4"/>
  <c r="G136" i="4"/>
  <c r="G144" i="4"/>
  <c r="H153" i="4"/>
  <c r="F155" i="4"/>
  <c r="G175" i="4"/>
  <c r="G194" i="4"/>
  <c r="F197" i="4"/>
  <c r="H206" i="4"/>
  <c r="H217" i="4"/>
  <c r="G220" i="4"/>
  <c r="H225" i="4"/>
  <c r="G236" i="4"/>
  <c r="H237" i="4"/>
  <c r="F239" i="4"/>
  <c r="G244" i="4"/>
  <c r="F253" i="4"/>
  <c r="G254" i="4"/>
  <c r="F257" i="4"/>
  <c r="H259" i="4"/>
  <c r="F289" i="4"/>
  <c r="H300" i="4"/>
  <c r="F330" i="4"/>
  <c r="H344" i="4"/>
  <c r="H368" i="4"/>
  <c r="H384" i="4"/>
  <c r="G387" i="4"/>
  <c r="H388" i="4"/>
  <c r="F390" i="4"/>
  <c r="F398" i="4"/>
  <c r="G399" i="4"/>
  <c r="H408" i="4"/>
  <c r="G439" i="4"/>
  <c r="H440" i="4"/>
  <c r="G447" i="4"/>
  <c r="H448" i="4"/>
  <c r="G455" i="4"/>
  <c r="H456" i="4"/>
  <c r="F458" i="4"/>
  <c r="G459" i="4"/>
  <c r="F465" i="4"/>
  <c r="G466" i="4"/>
  <c r="G477" i="4"/>
  <c r="H478" i="4"/>
  <c r="H497" i="4"/>
  <c r="H509" i="4"/>
  <c r="G524" i="4"/>
  <c r="H525" i="4"/>
  <c r="G568" i="4"/>
  <c r="H639" i="4"/>
  <c r="F657" i="4"/>
  <c r="G674" i="4"/>
  <c r="H99" i="7"/>
  <c r="G148" i="4"/>
  <c r="H149" i="4"/>
  <c r="G156" i="4"/>
  <c r="H157" i="4"/>
  <c r="F159" i="4"/>
  <c r="G168" i="4"/>
  <c r="G176" i="4"/>
  <c r="G186" i="4"/>
  <c r="F189" i="4"/>
  <c r="H199" i="4"/>
  <c r="F204" i="4"/>
  <c r="G216" i="4"/>
  <c r="F219" i="4"/>
  <c r="G228" i="4"/>
  <c r="H229" i="4"/>
  <c r="F235" i="4"/>
  <c r="F247" i="4"/>
  <c r="G248" i="4"/>
  <c r="H255" i="4"/>
  <c r="G258" i="4"/>
  <c r="F265" i="4"/>
  <c r="F273" i="4"/>
  <c r="F277" i="4"/>
  <c r="H283" i="4"/>
  <c r="F285" i="4"/>
  <c r="F294" i="4"/>
  <c r="H304" i="4"/>
  <c r="H324" i="4"/>
  <c r="F326" i="4"/>
  <c r="F334" i="4"/>
  <c r="F346" i="4"/>
  <c r="G347" i="4"/>
  <c r="F350" i="4"/>
  <c r="F358" i="4"/>
  <c r="G359" i="4"/>
  <c r="F374" i="4"/>
  <c r="G375" i="4"/>
  <c r="F378" i="4"/>
  <c r="H396" i="4"/>
  <c r="F414" i="4"/>
  <c r="G415" i="4"/>
  <c r="F418" i="4"/>
  <c r="H420" i="4"/>
  <c r="F450" i="4"/>
  <c r="H460" i="4"/>
  <c r="F469" i="4"/>
  <c r="F480" i="4"/>
  <c r="G486" i="4"/>
  <c r="H487" i="4"/>
  <c r="F489" i="4"/>
  <c r="G504" i="4"/>
  <c r="G544" i="4"/>
  <c r="H545" i="4"/>
  <c r="H627" i="4"/>
  <c r="G646" i="4"/>
  <c r="H663" i="4"/>
  <c r="G4" i="7"/>
  <c r="G5" i="7"/>
  <c r="G25" i="7"/>
  <c r="G26" i="7"/>
  <c r="F176" i="7"/>
  <c r="F519" i="4"/>
  <c r="F527" i="4"/>
  <c r="F547" i="4"/>
  <c r="G560" i="4"/>
  <c r="H569" i="4"/>
  <c r="F573" i="4"/>
  <c r="G574" i="4"/>
  <c r="F585" i="4"/>
  <c r="F593" i="4"/>
  <c r="G598" i="4"/>
  <c r="H599" i="4"/>
  <c r="G606" i="4"/>
  <c r="H607" i="4"/>
  <c r="F609" i="4"/>
  <c r="G614" i="4"/>
  <c r="H615" i="4"/>
  <c r="G634" i="4"/>
  <c r="H643" i="4"/>
  <c r="F645" i="4"/>
  <c r="H647" i="4"/>
  <c r="F649" i="4"/>
  <c r="F653" i="4"/>
  <c r="G658" i="4"/>
  <c r="F665" i="4"/>
  <c r="H675" i="4"/>
  <c r="F677" i="4"/>
  <c r="G678" i="4"/>
  <c r="F697" i="4"/>
  <c r="H703" i="4"/>
  <c r="F705" i="4"/>
  <c r="H715" i="4"/>
  <c r="F717" i="4"/>
  <c r="G718" i="4"/>
  <c r="H3" i="7"/>
  <c r="G7" i="7"/>
  <c r="G24" i="7"/>
  <c r="G28" i="7"/>
  <c r="H46" i="7"/>
  <c r="G125" i="7"/>
  <c r="F174" i="7"/>
  <c r="G320" i="7"/>
  <c r="G321" i="7"/>
  <c r="G375" i="7"/>
  <c r="G376" i="7"/>
  <c r="G415" i="7"/>
  <c r="G536" i="4"/>
  <c r="G540" i="4"/>
  <c r="G548" i="4"/>
  <c r="G556" i="4"/>
  <c r="H557" i="4"/>
  <c r="F559" i="4"/>
  <c r="G564" i="4"/>
  <c r="H565" i="4"/>
  <c r="F577" i="4"/>
  <c r="H583" i="4"/>
  <c r="G586" i="4"/>
  <c r="H587" i="4"/>
  <c r="F589" i="4"/>
  <c r="G594" i="4"/>
  <c r="F617" i="4"/>
  <c r="H623" i="4"/>
  <c r="F625" i="4"/>
  <c r="H635" i="4"/>
  <c r="F637" i="4"/>
  <c r="G638" i="4"/>
  <c r="H659" i="4"/>
  <c r="G666" i="4"/>
  <c r="H667" i="4"/>
  <c r="F669" i="4"/>
  <c r="G686" i="4"/>
  <c r="F689" i="4"/>
  <c r="F693" i="4"/>
  <c r="G698" i="4"/>
  <c r="G706" i="4"/>
  <c r="F709" i="4"/>
  <c r="H59" i="7"/>
  <c r="H64" i="7"/>
  <c r="F85" i="7"/>
  <c r="F87" i="7"/>
  <c r="G129" i="7"/>
  <c r="G218" i="7"/>
  <c r="F235" i="7"/>
  <c r="F239" i="7"/>
  <c r="H248" i="7"/>
  <c r="G254" i="7"/>
  <c r="G360" i="7"/>
  <c r="G378" i="7"/>
  <c r="G417" i="7"/>
  <c r="G418" i="7"/>
  <c r="G487" i="7"/>
  <c r="G491" i="7"/>
  <c r="G497" i="7"/>
  <c r="G501" i="7"/>
  <c r="G508" i="4"/>
  <c r="F515" i="4"/>
  <c r="H529" i="4"/>
  <c r="F535" i="4"/>
  <c r="H537" i="4"/>
  <c r="F539" i="4"/>
  <c r="H549" i="4"/>
  <c r="F555" i="4"/>
  <c r="F567" i="4"/>
  <c r="H575" i="4"/>
  <c r="G578" i="4"/>
  <c r="H595" i="4"/>
  <c r="F597" i="4"/>
  <c r="F605" i="4"/>
  <c r="F613" i="4"/>
  <c r="G618" i="4"/>
  <c r="G626" i="4"/>
  <c r="F629" i="4"/>
  <c r="G654" i="4"/>
  <c r="H655" i="4"/>
  <c r="F673" i="4"/>
  <c r="H679" i="4"/>
  <c r="F685" i="4"/>
  <c r="H687" i="4"/>
  <c r="H699" i="4"/>
  <c r="H707" i="4"/>
  <c r="F713" i="4"/>
  <c r="H719" i="4"/>
  <c r="G6" i="7"/>
  <c r="G23" i="7"/>
  <c r="G27" i="7"/>
  <c r="H55" i="7"/>
  <c r="H68" i="7"/>
  <c r="F105" i="7"/>
  <c r="G107" i="7"/>
  <c r="G167" i="7"/>
  <c r="G196" i="7"/>
  <c r="F199" i="7"/>
  <c r="H230" i="7"/>
  <c r="H244" i="7"/>
  <c r="G256" i="7"/>
  <c r="G257" i="7"/>
  <c r="G420" i="7"/>
  <c r="G145" i="7"/>
  <c r="G149" i="7"/>
  <c r="F178" i="7"/>
  <c r="G200" i="7"/>
  <c r="F206" i="7"/>
  <c r="H227" i="7"/>
  <c r="F236" i="7"/>
  <c r="F240" i="7"/>
  <c r="H245" i="7"/>
  <c r="H249" i="7"/>
  <c r="G258" i="7"/>
  <c r="G260" i="7"/>
  <c r="G274" i="7"/>
  <c r="G276" i="7"/>
  <c r="G277" i="7"/>
  <c r="G278" i="7"/>
  <c r="G280" i="7"/>
  <c r="G295" i="7"/>
  <c r="G296" i="7"/>
  <c r="G298" i="7"/>
  <c r="G335" i="7"/>
  <c r="G337" i="7"/>
  <c r="G338" i="7"/>
  <c r="G340" i="7"/>
  <c r="G377" i="7"/>
  <c r="G379" i="7"/>
  <c r="G380" i="7"/>
  <c r="G395" i="7"/>
  <c r="G419" i="7"/>
  <c r="G421" i="7"/>
  <c r="G435" i="7"/>
  <c r="G437" i="7"/>
  <c r="Q28" i="8"/>
  <c r="S28" i="8"/>
  <c r="H77" i="7"/>
  <c r="F89" i="7"/>
  <c r="H93" i="7"/>
  <c r="H95" i="7"/>
  <c r="G124" i="7"/>
  <c r="G128" i="7"/>
  <c r="G166" i="7"/>
  <c r="G207" i="7"/>
  <c r="F210" i="7"/>
  <c r="H228" i="7"/>
  <c r="F237" i="7"/>
  <c r="H246" i="7"/>
  <c r="H250" i="7"/>
  <c r="G297" i="7"/>
  <c r="G299" i="7"/>
  <c r="G300" i="7"/>
  <c r="G315" i="7"/>
  <c r="G339" i="7"/>
  <c r="G341" i="7"/>
  <c r="G355" i="7"/>
  <c r="G357" i="7"/>
  <c r="G381" i="7"/>
  <c r="G396" i="7"/>
  <c r="G397" i="7"/>
  <c r="G399" i="7"/>
  <c r="G436" i="7"/>
  <c r="G438" i="7"/>
  <c r="G439" i="7"/>
  <c r="G441" i="7"/>
  <c r="G458" i="7"/>
  <c r="F467" i="7"/>
  <c r="F469" i="7"/>
  <c r="G590" i="7"/>
  <c r="G645" i="7"/>
  <c r="G705" i="7"/>
  <c r="P67" i="8"/>
  <c r="O67" i="8"/>
  <c r="H73" i="7"/>
  <c r="H79" i="7"/>
  <c r="F83" i="7"/>
  <c r="H97" i="7"/>
  <c r="F103" i="7"/>
  <c r="G108" i="7"/>
  <c r="G146" i="7"/>
  <c r="G163" i="7"/>
  <c r="F195" i="7"/>
  <c r="G214" i="7"/>
  <c r="F217" i="7"/>
  <c r="H225" i="7"/>
  <c r="H229" i="7"/>
  <c r="F234" i="7"/>
  <c r="F238" i="7"/>
  <c r="H247" i="7"/>
  <c r="G255" i="7"/>
  <c r="G275" i="7"/>
  <c r="G279" i="7"/>
  <c r="G301" i="7"/>
  <c r="G316" i="7"/>
  <c r="G317" i="7"/>
  <c r="G319" i="7"/>
  <c r="G356" i="7"/>
  <c r="G358" i="7"/>
  <c r="G359" i="7"/>
  <c r="G361" i="7"/>
  <c r="G398" i="7"/>
  <c r="G400" i="7"/>
  <c r="G401" i="7"/>
  <c r="G416" i="7"/>
  <c r="G440" i="7"/>
  <c r="G455" i="7"/>
  <c r="G456" i="7"/>
  <c r="F466" i="7"/>
  <c r="G518" i="7"/>
  <c r="G541" i="7"/>
  <c r="G688" i="7"/>
  <c r="S38" i="8"/>
  <c r="R38" i="8"/>
  <c r="N38" i="8"/>
  <c r="Q45" i="8"/>
  <c r="O45" i="8"/>
  <c r="G457" i="7"/>
  <c r="G459" i="7"/>
  <c r="G460" i="7"/>
  <c r="F468" i="7"/>
  <c r="F471" i="7"/>
  <c r="G535" i="7"/>
  <c r="G540" i="7"/>
  <c r="G555" i="7"/>
  <c r="G560" i="7"/>
  <c r="G586" i="7"/>
  <c r="G646" i="7"/>
  <c r="G647" i="7"/>
  <c r="G648" i="7"/>
  <c r="P20" i="8"/>
  <c r="O20" i="8"/>
  <c r="Q62" i="8"/>
  <c r="O62" i="8"/>
  <c r="S72" i="8"/>
  <c r="N72" i="8"/>
  <c r="P188" i="8"/>
  <c r="O188" i="8"/>
  <c r="G461" i="7"/>
  <c r="F465" i="7"/>
  <c r="F470" i="7"/>
  <c r="G486" i="7"/>
  <c r="G488" i="7"/>
  <c r="G489" i="7"/>
  <c r="G490" i="7"/>
  <c r="G492" i="7"/>
  <c r="G495" i="7"/>
  <c r="G496" i="7"/>
  <c r="G498" i="7"/>
  <c r="G499" i="7"/>
  <c r="G500" i="7"/>
  <c r="G515" i="7"/>
  <c r="G516" i="7"/>
  <c r="G517" i="7"/>
  <c r="G519" i="7"/>
  <c r="G520" i="7"/>
  <c r="G521" i="7"/>
  <c r="G537" i="7"/>
  <c r="G538" i="7"/>
  <c r="G588" i="7"/>
  <c r="G609" i="7"/>
  <c r="G630" i="7"/>
  <c r="G684" i="7"/>
  <c r="G709" i="7"/>
  <c r="R3" i="8"/>
  <c r="O3" i="8"/>
  <c r="Q40" i="8"/>
  <c r="S40" i="8"/>
  <c r="N77" i="8"/>
  <c r="P80" i="8"/>
  <c r="O80" i="8"/>
  <c r="N80" i="8"/>
  <c r="L87" i="8"/>
  <c r="M87" i="8" s="1"/>
  <c r="E87" i="8"/>
  <c r="Q135" i="8"/>
  <c r="O135" i="8"/>
  <c r="R135" i="8"/>
  <c r="S159" i="8"/>
  <c r="N159" i="8"/>
  <c r="Q176" i="8"/>
  <c r="N176" i="8"/>
  <c r="R176" i="8"/>
  <c r="G536" i="7"/>
  <c r="G539" i="7"/>
  <c r="G556" i="7"/>
  <c r="G558" i="7"/>
  <c r="G559" i="7"/>
  <c r="G584" i="7"/>
  <c r="G587" i="7"/>
  <c r="G605" i="7"/>
  <c r="G628" i="7"/>
  <c r="G644" i="7"/>
  <c r="G650" i="7"/>
  <c r="G667" i="7"/>
  <c r="Q4" i="8"/>
  <c r="R4" i="8"/>
  <c r="R13" i="8"/>
  <c r="Q13" i="8"/>
  <c r="N13" i="8"/>
  <c r="E25" i="8"/>
  <c r="L25" i="8"/>
  <c r="M25" i="8" s="1"/>
  <c r="S60" i="8"/>
  <c r="Q60" i="8"/>
  <c r="N60" i="8"/>
  <c r="P71" i="8"/>
  <c r="O71" i="8"/>
  <c r="N71" i="8"/>
  <c r="P76" i="8"/>
  <c r="Q76" i="8"/>
  <c r="O76" i="8"/>
  <c r="Q80" i="8"/>
  <c r="L88" i="8"/>
  <c r="M88" i="8" s="1"/>
  <c r="E88" i="8"/>
  <c r="Q131" i="8"/>
  <c r="P131" i="8"/>
  <c r="P156" i="8"/>
  <c r="R156" i="8"/>
  <c r="P126" i="8"/>
  <c r="R126" i="8"/>
  <c r="Q129" i="8"/>
  <c r="O129" i="8"/>
  <c r="P138" i="8"/>
  <c r="O138" i="8"/>
  <c r="P150" i="8"/>
  <c r="O150" i="8"/>
  <c r="P154" i="8"/>
  <c r="O154" i="8"/>
  <c r="P169" i="8"/>
  <c r="O169" i="8"/>
  <c r="Q189" i="8"/>
  <c r="N189" i="8"/>
  <c r="P246" i="8"/>
  <c r="O246" i="8"/>
  <c r="P250" i="8"/>
  <c r="S250" i="8"/>
  <c r="O250" i="8"/>
  <c r="N250" i="8"/>
  <c r="P269" i="8"/>
  <c r="S269" i="8"/>
  <c r="O269" i="8"/>
  <c r="N269" i="8"/>
  <c r="Q275" i="8"/>
  <c r="O275" i="8"/>
  <c r="S288" i="8"/>
  <c r="O288" i="8"/>
  <c r="Q331" i="8"/>
  <c r="R331" i="8"/>
  <c r="O331" i="8"/>
  <c r="Q351" i="8"/>
  <c r="P351" i="8"/>
  <c r="O351" i="8"/>
  <c r="P422" i="8"/>
  <c r="Q422" i="8"/>
  <c r="N422" i="8"/>
  <c r="L443" i="8"/>
  <c r="E443" i="8"/>
  <c r="P503" i="8"/>
  <c r="O503" i="8"/>
  <c r="Q542" i="8"/>
  <c r="Q547" i="8" s="1"/>
  <c r="P542" i="8"/>
  <c r="N542" i="8"/>
  <c r="Q565" i="8"/>
  <c r="R565" i="8"/>
  <c r="G604" i="7"/>
  <c r="G608" i="7"/>
  <c r="G625" i="7"/>
  <c r="G649" i="7"/>
  <c r="G664" i="7"/>
  <c r="G668" i="7"/>
  <c r="G685" i="7"/>
  <c r="G689" i="7"/>
  <c r="G706" i="7"/>
  <c r="G710" i="7"/>
  <c r="P93" i="8"/>
  <c r="O95" i="8"/>
  <c r="R103" i="8"/>
  <c r="N126" i="8"/>
  <c r="P130" i="8"/>
  <c r="S130" i="8"/>
  <c r="N130" i="8"/>
  <c r="Q141" i="8"/>
  <c r="P141" i="8"/>
  <c r="Q151" i="8"/>
  <c r="O151" i="8"/>
  <c r="Q155" i="8"/>
  <c r="N155" i="8"/>
  <c r="R155" i="8"/>
  <c r="P179" i="8"/>
  <c r="O179" i="8"/>
  <c r="O189" i="8"/>
  <c r="S318" i="8"/>
  <c r="O318" i="8"/>
  <c r="L336" i="8"/>
  <c r="M336" i="8" s="1"/>
  <c r="E336" i="8"/>
  <c r="S373" i="8"/>
  <c r="Q373" i="8"/>
  <c r="P373" i="8"/>
  <c r="Q386" i="8"/>
  <c r="R386" i="8"/>
  <c r="P431" i="8"/>
  <c r="R431" i="8"/>
  <c r="R438" i="8"/>
  <c r="Q438" i="8"/>
  <c r="P438" i="8"/>
  <c r="P461" i="8"/>
  <c r="R461" i="8"/>
  <c r="N461" i="8"/>
  <c r="Q464" i="8"/>
  <c r="P464" i="8"/>
  <c r="E481" i="8"/>
  <c r="L481" i="8"/>
  <c r="M481" i="8" s="1"/>
  <c r="G557" i="7"/>
  <c r="G561" i="7"/>
  <c r="G585" i="7"/>
  <c r="G589" i="7"/>
  <c r="G606" i="7"/>
  <c r="G607" i="7"/>
  <c r="G610" i="7"/>
  <c r="G624" i="7"/>
  <c r="G626" i="7"/>
  <c r="G627" i="7"/>
  <c r="G629" i="7"/>
  <c r="G665" i="7"/>
  <c r="G666" i="7"/>
  <c r="G669" i="7"/>
  <c r="G670" i="7"/>
  <c r="G686" i="7"/>
  <c r="G687" i="7"/>
  <c r="G690" i="7"/>
  <c r="G704" i="7"/>
  <c r="G707" i="7"/>
  <c r="G708" i="7"/>
  <c r="N7" i="8"/>
  <c r="N8" i="8"/>
  <c r="O12" i="8"/>
  <c r="O23" i="8"/>
  <c r="O36" i="8"/>
  <c r="S50" i="8"/>
  <c r="N55" i="8"/>
  <c r="N81" i="8"/>
  <c r="P107" i="8"/>
  <c r="N112" i="8"/>
  <c r="N113" i="8"/>
  <c r="E120" i="8"/>
  <c r="N122" i="8"/>
  <c r="Q130" i="8"/>
  <c r="Q140" i="8"/>
  <c r="S140" i="8"/>
  <c r="Q143" i="8"/>
  <c r="N143" i="8"/>
  <c r="R151" i="8"/>
  <c r="O155" i="8"/>
  <c r="P175" i="8"/>
  <c r="S175" i="8"/>
  <c r="P182" i="8"/>
  <c r="N182" i="8"/>
  <c r="S182" i="8"/>
  <c r="P231" i="8"/>
  <c r="S231" i="8"/>
  <c r="O231" i="8"/>
  <c r="Q282" i="8"/>
  <c r="P282" i="8"/>
  <c r="P353" i="8"/>
  <c r="R353" i="8"/>
  <c r="Q353" i="8"/>
  <c r="S377" i="8"/>
  <c r="Q377" i="8"/>
  <c r="P377" i="8"/>
  <c r="O410" i="8"/>
  <c r="Q410" i="8"/>
  <c r="P410" i="8"/>
  <c r="L439" i="8"/>
  <c r="E439" i="8"/>
  <c r="E462" i="8"/>
  <c r="L462" i="8"/>
  <c r="M462" i="8" s="1"/>
  <c r="O485" i="8"/>
  <c r="P485" i="8"/>
  <c r="P537" i="8"/>
  <c r="O537" i="8"/>
  <c r="Q572" i="8"/>
  <c r="Q579" i="8" s="1"/>
  <c r="R572" i="8"/>
  <c r="O572" i="8"/>
  <c r="N572" i="8"/>
  <c r="O172" i="8"/>
  <c r="R177" i="8"/>
  <c r="R198" i="8"/>
  <c r="S199" i="8"/>
  <c r="S215" i="8"/>
  <c r="Q220" i="8"/>
  <c r="S222" i="8"/>
  <c r="S224" i="8"/>
  <c r="O232" i="8"/>
  <c r="S255" i="8"/>
  <c r="R272" i="8"/>
  <c r="R280" i="8"/>
  <c r="Q290" i="8"/>
  <c r="Q311" i="8"/>
  <c r="O319" i="8"/>
  <c r="R320" i="8"/>
  <c r="Q328" i="8"/>
  <c r="Q374" i="8"/>
  <c r="S391" i="8"/>
  <c r="O400" i="8"/>
  <c r="O413" i="8"/>
  <c r="T413" i="8" s="1"/>
  <c r="S415" i="8"/>
  <c r="E416" i="8"/>
  <c r="E418" i="8"/>
  <c r="O418" i="8"/>
  <c r="Q465" i="8"/>
  <c r="R470" i="8"/>
  <c r="S474" i="8"/>
  <c r="R483" i="8"/>
  <c r="P489" i="8"/>
  <c r="S575" i="8"/>
  <c r="S280" i="8"/>
  <c r="R418" i="8"/>
  <c r="S465" i="8"/>
  <c r="P500" i="8"/>
  <c r="E157" i="8"/>
  <c r="S185" i="8"/>
  <c r="S193" i="8"/>
  <c r="N198" i="8"/>
  <c r="N199" i="8"/>
  <c r="S203" i="8"/>
  <c r="O205" i="8"/>
  <c r="O206" i="8"/>
  <c r="O207" i="8"/>
  <c r="N210" i="8"/>
  <c r="N215" i="8"/>
  <c r="Q216" i="8"/>
  <c r="O223" i="8"/>
  <c r="Q241" i="8"/>
  <c r="S243" i="8"/>
  <c r="N258" i="8"/>
  <c r="O264" i="8"/>
  <c r="O267" i="8"/>
  <c r="R268" i="8"/>
  <c r="Q276" i="8"/>
  <c r="N280" i="8"/>
  <c r="R298" i="8"/>
  <c r="O302" i="8"/>
  <c r="Q307" i="8"/>
  <c r="N324" i="8"/>
  <c r="O337" i="8"/>
  <c r="O341" i="8"/>
  <c r="O344" i="8"/>
  <c r="O346" i="8"/>
  <c r="O357" i="8"/>
  <c r="L370" i="8"/>
  <c r="M370" i="8" s="1"/>
  <c r="N391" i="8"/>
  <c r="R392" i="8"/>
  <c r="N404" i="8"/>
  <c r="P407" i="8"/>
  <c r="S413" i="8"/>
  <c r="O415" i="8"/>
  <c r="S418" i="8"/>
  <c r="P427" i="8"/>
  <c r="E431" i="8"/>
  <c r="O434" i="8"/>
  <c r="R437" i="8"/>
  <c r="P441" i="8"/>
  <c r="S445" i="8"/>
  <c r="R460" i="8"/>
  <c r="N465" i="8"/>
  <c r="N470" i="8"/>
  <c r="N474" i="8"/>
  <c r="N484" i="8"/>
  <c r="L502" i="8"/>
  <c r="M502" i="8" s="1"/>
  <c r="O538" i="8"/>
  <c r="R540" i="8"/>
  <c r="E541" i="8"/>
  <c r="P556" i="8"/>
  <c r="P558" i="8"/>
  <c r="R570" i="8"/>
  <c r="P573" i="8"/>
  <c r="N575" i="8"/>
  <c r="O578" i="8"/>
  <c r="E28" i="8"/>
  <c r="E65" i="8"/>
  <c r="E147" i="8"/>
  <c r="L234" i="8"/>
  <c r="M234" i="8" s="1"/>
  <c r="L260" i="8"/>
  <c r="M260" i="8" s="1"/>
  <c r="L320" i="8"/>
  <c r="M320" i="8" s="1"/>
  <c r="E335" i="8"/>
  <c r="E350" i="8"/>
  <c r="L375" i="8"/>
  <c r="L382" i="8"/>
  <c r="M382" i="8" s="1"/>
  <c r="L428" i="8"/>
  <c r="M428" i="8" s="1"/>
  <c r="Q428" i="8" s="1"/>
  <c r="L432" i="8"/>
  <c r="M432" i="8" s="1"/>
  <c r="L537" i="8"/>
  <c r="L553" i="8"/>
  <c r="L558" i="8"/>
  <c r="E85" i="8"/>
  <c r="E121" i="8"/>
  <c r="E168" i="8"/>
  <c r="E176" i="8"/>
  <c r="E178" i="8"/>
  <c r="E288" i="8"/>
  <c r="E295" i="8"/>
  <c r="E322" i="8"/>
  <c r="E341" i="8"/>
  <c r="E415" i="8"/>
  <c r="E460" i="8"/>
  <c r="E486" i="8"/>
  <c r="E550" i="8"/>
  <c r="E572" i="8"/>
  <c r="E60" i="8"/>
  <c r="L92" i="8"/>
  <c r="M92" i="8" s="1"/>
  <c r="L195" i="8"/>
  <c r="M195" i="8" s="1"/>
  <c r="L204" i="8"/>
  <c r="M204" i="8" s="1"/>
  <c r="E246" i="8"/>
  <c r="E321" i="8"/>
  <c r="E355" i="8"/>
  <c r="L463" i="8"/>
  <c r="M463" i="8" s="1"/>
  <c r="L499" i="8"/>
  <c r="M499" i="8" s="1"/>
  <c r="R16" i="8"/>
  <c r="R24" i="8"/>
  <c r="R33" i="8"/>
  <c r="S37" i="8"/>
  <c r="R46" i="8"/>
  <c r="R54" i="8"/>
  <c r="R64" i="8"/>
  <c r="O87" i="8"/>
  <c r="P88" i="8"/>
  <c r="R137" i="8"/>
  <c r="L156" i="8"/>
  <c r="M156" i="8" s="1"/>
  <c r="E156" i="8"/>
  <c r="P3" i="8"/>
  <c r="N3" i="8"/>
  <c r="R7" i="8"/>
  <c r="L8" i="8"/>
  <c r="M8" i="8" s="1"/>
  <c r="Q12" i="8"/>
  <c r="N16" i="8"/>
  <c r="S16" i="8"/>
  <c r="R17" i="8"/>
  <c r="R20" i="8"/>
  <c r="L21" i="8"/>
  <c r="M21" i="8" s="1"/>
  <c r="Q21" i="8" s="1"/>
  <c r="N24" i="8"/>
  <c r="S24" i="8"/>
  <c r="N25" i="8"/>
  <c r="Q29" i="8"/>
  <c r="N30" i="8"/>
  <c r="N33" i="8"/>
  <c r="S33" i="8"/>
  <c r="Q34" i="8"/>
  <c r="N37" i="8"/>
  <c r="R41" i="8"/>
  <c r="N46" i="8"/>
  <c r="S46" i="8"/>
  <c r="Q47" i="8"/>
  <c r="O49" i="8"/>
  <c r="N54" i="8"/>
  <c r="S54" i="8"/>
  <c r="Q55" i="8"/>
  <c r="R60" i="8"/>
  <c r="S62" i="8"/>
  <c r="Q63" i="8"/>
  <c r="L64" i="8"/>
  <c r="M64" i="8" s="1"/>
  <c r="S66" i="8"/>
  <c r="R67" i="8"/>
  <c r="L68" i="8"/>
  <c r="M68" i="8" s="1"/>
  <c r="S71" i="8"/>
  <c r="Q72" i="8"/>
  <c r="R76" i="8"/>
  <c r="E77" i="8"/>
  <c r="Q77" i="8"/>
  <c r="L78" i="8"/>
  <c r="M78" i="8" s="1"/>
  <c r="R80" i="8"/>
  <c r="Q81" i="8"/>
  <c r="O86" i="8"/>
  <c r="Q87" i="8"/>
  <c r="R88" i="8"/>
  <c r="O90" i="8"/>
  <c r="O91" i="8"/>
  <c r="L94" i="8"/>
  <c r="M94" i="8" s="1"/>
  <c r="R95" i="8"/>
  <c r="O97" i="8"/>
  <c r="R98" i="8"/>
  <c r="O102" i="8"/>
  <c r="R104" i="8"/>
  <c r="R107" i="8"/>
  <c r="S112" i="8"/>
  <c r="O113" i="8"/>
  <c r="R121" i="8"/>
  <c r="O122" i="8"/>
  <c r="R125" i="8"/>
  <c r="Q126" i="8"/>
  <c r="L127" i="8"/>
  <c r="M127" i="8" s="1"/>
  <c r="N127" i="8" s="1"/>
  <c r="R129" i="8"/>
  <c r="O130" i="8"/>
  <c r="N135" i="8"/>
  <c r="S135" i="8"/>
  <c r="P136" i="8"/>
  <c r="N137" i="8"/>
  <c r="S137" i="8"/>
  <c r="P144" i="8"/>
  <c r="Q144" i="8"/>
  <c r="O144" i="8"/>
  <c r="S144" i="8"/>
  <c r="N144" i="8"/>
  <c r="P148" i="8"/>
  <c r="Q148" i="8"/>
  <c r="O148" i="8"/>
  <c r="S148" i="8"/>
  <c r="N148" i="8"/>
  <c r="R12" i="8"/>
  <c r="O16" i="8"/>
  <c r="S20" i="8"/>
  <c r="O24" i="8"/>
  <c r="Q25" i="8"/>
  <c r="Q30" i="8"/>
  <c r="O33" i="8"/>
  <c r="R34" i="8"/>
  <c r="E35" i="8"/>
  <c r="Q37" i="8"/>
  <c r="O46" i="8"/>
  <c r="R47" i="8"/>
  <c r="S49" i="8"/>
  <c r="O54" i="8"/>
  <c r="R55" i="8"/>
  <c r="R63" i="8"/>
  <c r="N64" i="8"/>
  <c r="S67" i="8"/>
  <c r="R72" i="8"/>
  <c r="E73" i="8"/>
  <c r="R77" i="8"/>
  <c r="E82" i="8"/>
  <c r="P86" i="8"/>
  <c r="R87" i="8"/>
  <c r="P90" i="8"/>
  <c r="S95" i="8"/>
  <c r="E98" i="8"/>
  <c r="Q113" i="8"/>
  <c r="S125" i="8"/>
  <c r="P127" i="8"/>
  <c r="S129" i="8"/>
  <c r="E135" i="8"/>
  <c r="R136" i="8"/>
  <c r="O137" i="8"/>
  <c r="Q138" i="8"/>
  <c r="S138" i="8"/>
  <c r="R138" i="8"/>
  <c r="Q3" i="8"/>
  <c r="O6" i="8"/>
  <c r="O7" i="8"/>
  <c r="Q8" i="8"/>
  <c r="N12" i="8"/>
  <c r="E14" i="8"/>
  <c r="O15" i="8"/>
  <c r="Q16" i="8"/>
  <c r="N17" i="8"/>
  <c r="N20" i="8"/>
  <c r="R21" i="8"/>
  <c r="S23" i="8"/>
  <c r="Q24" i="8"/>
  <c r="R25" i="8"/>
  <c r="O28" i="8"/>
  <c r="N29" i="8"/>
  <c r="S29" i="8"/>
  <c r="R30" i="8"/>
  <c r="S32" i="8"/>
  <c r="Q33" i="8"/>
  <c r="L34" i="8"/>
  <c r="M34" i="8" s="1"/>
  <c r="S36" i="8"/>
  <c r="R37" i="8"/>
  <c r="Q38" i="8"/>
  <c r="O40" i="8"/>
  <c r="O41" i="8"/>
  <c r="S45" i="8"/>
  <c r="Q46" i="8"/>
  <c r="L47" i="8"/>
  <c r="M47" i="8" s="1"/>
  <c r="R50" i="8"/>
  <c r="R51" i="8"/>
  <c r="S53" i="8"/>
  <c r="Q54" i="8"/>
  <c r="L55" i="8"/>
  <c r="M55" i="8" s="1"/>
  <c r="O57" i="8"/>
  <c r="N63" i="8"/>
  <c r="S63" i="8"/>
  <c r="Q64" i="8"/>
  <c r="N67" i="8"/>
  <c r="Q68" i="8"/>
  <c r="L72" i="8"/>
  <c r="M72" i="8" s="1"/>
  <c r="O79" i="8"/>
  <c r="R86" i="8"/>
  <c r="N87" i="8"/>
  <c r="S87" i="8"/>
  <c r="Q89" i="8"/>
  <c r="R91" i="8"/>
  <c r="N95" i="8"/>
  <c r="O104" i="8"/>
  <c r="O107" i="8"/>
  <c r="P110" i="8"/>
  <c r="O112" i="8"/>
  <c r="R113" i="8"/>
  <c r="N121" i="8"/>
  <c r="R122" i="8"/>
  <c r="N125" i="8"/>
  <c r="S126" i="8"/>
  <c r="N129" i="8"/>
  <c r="R130" i="8"/>
  <c r="P135" i="8"/>
  <c r="N136" i="8"/>
  <c r="S136" i="8"/>
  <c r="P137" i="8"/>
  <c r="N138" i="8"/>
  <c r="Q139" i="8"/>
  <c r="P139" i="8"/>
  <c r="O139" i="8"/>
  <c r="S139" i="8"/>
  <c r="N139" i="8"/>
  <c r="S160" i="8"/>
  <c r="O162" i="8"/>
  <c r="O163" i="8"/>
  <c r="E167" i="8"/>
  <c r="S167" i="8"/>
  <c r="O168" i="8"/>
  <c r="N169" i="8"/>
  <c r="S169" i="8"/>
  <c r="O171" i="8"/>
  <c r="N173" i="8"/>
  <c r="O175" i="8"/>
  <c r="Q186" i="8"/>
  <c r="S190" i="8"/>
  <c r="Q194" i="8"/>
  <c r="R202" i="8"/>
  <c r="S210" i="8"/>
  <c r="Q211" i="8"/>
  <c r="R219" i="8"/>
  <c r="S236" i="8"/>
  <c r="R240" i="8"/>
  <c r="O243" i="8"/>
  <c r="N246" i="8"/>
  <c r="R250" i="8"/>
  <c r="R255" i="8"/>
  <c r="S258" i="8"/>
  <c r="Q259" i="8"/>
  <c r="S261" i="8"/>
  <c r="S264" i="8"/>
  <c r="Q265" i="8"/>
  <c r="N268" i="8"/>
  <c r="R269" i="8"/>
  <c r="S272" i="8"/>
  <c r="Q273" i="8"/>
  <c r="N277" i="8"/>
  <c r="P286" i="8"/>
  <c r="Q286" i="8"/>
  <c r="N286" i="8"/>
  <c r="O140" i="8"/>
  <c r="R141" i="8"/>
  <c r="O143" i="8"/>
  <c r="S146" i="8"/>
  <c r="O147" i="8"/>
  <c r="S150" i="8"/>
  <c r="S154" i="8"/>
  <c r="N156" i="8"/>
  <c r="S156" i="8"/>
  <c r="O159" i="8"/>
  <c r="N160" i="8"/>
  <c r="S162" i="8"/>
  <c r="R163" i="8"/>
  <c r="R168" i="8"/>
  <c r="R186" i="8"/>
  <c r="R194" i="8"/>
  <c r="S202" i="8"/>
  <c r="R211" i="8"/>
  <c r="O214" i="8"/>
  <c r="R216" i="8"/>
  <c r="S219" i="8"/>
  <c r="S227" i="8"/>
  <c r="R233" i="8"/>
  <c r="N236" i="8"/>
  <c r="S237" i="8"/>
  <c r="S240" i="8"/>
  <c r="R259" i="8"/>
  <c r="R265" i="8"/>
  <c r="R273" i="8"/>
  <c r="L280" i="8"/>
  <c r="M280" i="8" s="1"/>
  <c r="E280" i="8"/>
  <c r="P140" i="8"/>
  <c r="N141" i="8"/>
  <c r="S141" i="8"/>
  <c r="R143" i="8"/>
  <c r="R147" i="8"/>
  <c r="S151" i="8"/>
  <c r="Q152" i="8"/>
  <c r="S155" i="8"/>
  <c r="O156" i="8"/>
  <c r="O158" i="8"/>
  <c r="R159" i="8"/>
  <c r="Q160" i="8"/>
  <c r="S163" i="8"/>
  <c r="S168" i="8"/>
  <c r="Q169" i="8"/>
  <c r="S172" i="8"/>
  <c r="Q173" i="8"/>
  <c r="S176" i="8"/>
  <c r="E177" i="8"/>
  <c r="O177" i="8"/>
  <c r="S179" i="8"/>
  <c r="Q182" i="8"/>
  <c r="L183" i="8"/>
  <c r="M183" i="8" s="1"/>
  <c r="E184" i="8"/>
  <c r="S184" i="8"/>
  <c r="E185" i="8"/>
  <c r="O185" i="8"/>
  <c r="N186" i="8"/>
  <c r="S186" i="8"/>
  <c r="S188" i="8"/>
  <c r="R189" i="8"/>
  <c r="Q190" i="8"/>
  <c r="E192" i="8"/>
  <c r="S192" i="8"/>
  <c r="E193" i="8"/>
  <c r="O193" i="8"/>
  <c r="N194" i="8"/>
  <c r="S194" i="8"/>
  <c r="S198" i="8"/>
  <c r="Q199" i="8"/>
  <c r="N202" i="8"/>
  <c r="R203" i="8"/>
  <c r="S206" i="8"/>
  <c r="R207" i="8"/>
  <c r="O209" i="8"/>
  <c r="O210" i="8"/>
  <c r="N211" i="8"/>
  <c r="S211" i="8"/>
  <c r="S214" i="8"/>
  <c r="E215" i="8"/>
  <c r="N216" i="8"/>
  <c r="S216" i="8"/>
  <c r="O218" i="8"/>
  <c r="N219" i="8"/>
  <c r="R220" i="8"/>
  <c r="L221" i="8"/>
  <c r="M221" i="8" s="1"/>
  <c r="Q221" i="8" s="1"/>
  <c r="S223" i="8"/>
  <c r="N227" i="8"/>
  <c r="E231" i="8"/>
  <c r="E232" i="8"/>
  <c r="N233" i="8"/>
  <c r="S233" i="8"/>
  <c r="O235" i="8"/>
  <c r="O236" i="8"/>
  <c r="N237" i="8"/>
  <c r="O239" i="8"/>
  <c r="N240" i="8"/>
  <c r="R241" i="8"/>
  <c r="R246" i="8"/>
  <c r="S248" i="8"/>
  <c r="N259" i="8"/>
  <c r="S259" i="8"/>
  <c r="O263" i="8"/>
  <c r="N265" i="8"/>
  <c r="S265" i="8"/>
  <c r="N273" i="8"/>
  <c r="S273" i="8"/>
  <c r="R140" i="8"/>
  <c r="O141" i="8"/>
  <c r="S143" i="8"/>
  <c r="S147" i="8"/>
  <c r="N151" i="8"/>
  <c r="R152" i="8"/>
  <c r="Q156" i="8"/>
  <c r="R160" i="8"/>
  <c r="N163" i="8"/>
  <c r="O167" i="8"/>
  <c r="N168" i="8"/>
  <c r="R169" i="8"/>
  <c r="R173" i="8"/>
  <c r="E174" i="8"/>
  <c r="Q177" i="8"/>
  <c r="R182" i="8"/>
  <c r="R185" i="8"/>
  <c r="O186" i="8"/>
  <c r="S189" i="8"/>
  <c r="R190" i="8"/>
  <c r="R193" i="8"/>
  <c r="O194" i="8"/>
  <c r="R199" i="8"/>
  <c r="O202" i="8"/>
  <c r="S207" i="8"/>
  <c r="S209" i="8"/>
  <c r="R210" i="8"/>
  <c r="O211" i="8"/>
  <c r="R215" i="8"/>
  <c r="O216" i="8"/>
  <c r="E218" i="8"/>
  <c r="S218" i="8"/>
  <c r="E219" i="8"/>
  <c r="O219" i="8"/>
  <c r="N220" i="8"/>
  <c r="S220" i="8"/>
  <c r="R224" i="8"/>
  <c r="O226" i="8"/>
  <c r="O227" i="8"/>
  <c r="R232" i="8"/>
  <c r="O233" i="8"/>
  <c r="S235" i="8"/>
  <c r="R236" i="8"/>
  <c r="O237" i="8"/>
  <c r="L238" i="8"/>
  <c r="M238" i="8" s="1"/>
  <c r="E239" i="8"/>
  <c r="S239" i="8"/>
  <c r="E240" i="8"/>
  <c r="O240" i="8"/>
  <c r="N241" i="8"/>
  <c r="S241" i="8"/>
  <c r="E242" i="8"/>
  <c r="S246" i="8"/>
  <c r="S249" i="8"/>
  <c r="Q250" i="8"/>
  <c r="L251" i="8"/>
  <c r="M251" i="8" s="1"/>
  <c r="E252" i="8"/>
  <c r="S252" i="8"/>
  <c r="E255" i="8"/>
  <c r="O255" i="8"/>
  <c r="L256" i="8"/>
  <c r="M256" i="8" s="1"/>
  <c r="E257" i="8"/>
  <c r="R258" i="8"/>
  <c r="O259" i="8"/>
  <c r="O261" i="8"/>
  <c r="S263" i="8"/>
  <c r="R264" i="8"/>
  <c r="O265" i="8"/>
  <c r="S268" i="8"/>
  <c r="Q269" i="8"/>
  <c r="L270" i="8"/>
  <c r="M270" i="8" s="1"/>
  <c r="E271" i="8"/>
  <c r="S271" i="8"/>
  <c r="E272" i="8"/>
  <c r="O273" i="8"/>
  <c r="E275" i="8"/>
  <c r="P276" i="8"/>
  <c r="S276" i="8"/>
  <c r="N276" i="8"/>
  <c r="N289" i="8"/>
  <c r="S289" i="8"/>
  <c r="R290" i="8"/>
  <c r="E291" i="8"/>
  <c r="O293" i="8"/>
  <c r="E296" i="8"/>
  <c r="N297" i="8"/>
  <c r="S297" i="8"/>
  <c r="E298" i="8"/>
  <c r="N298" i="8"/>
  <c r="L299" i="8"/>
  <c r="M299" i="8" s="1"/>
  <c r="Q302" i="8"/>
  <c r="N303" i="8"/>
  <c r="L304" i="8"/>
  <c r="M304" i="8" s="1"/>
  <c r="O306" i="8"/>
  <c r="O310" i="8"/>
  <c r="R314" i="8"/>
  <c r="S319" i="8"/>
  <c r="N323" i="8"/>
  <c r="R324" i="8"/>
  <c r="S326" i="8"/>
  <c r="S327" i="8"/>
  <c r="R328" i="8"/>
  <c r="S331" i="8"/>
  <c r="E334" i="8"/>
  <c r="S336" i="8"/>
  <c r="Q337" i="8"/>
  <c r="N340" i="8"/>
  <c r="R341" i="8"/>
  <c r="R344" i="8"/>
  <c r="R345" i="8"/>
  <c r="E353" i="8"/>
  <c r="N353" i="8"/>
  <c r="S353" i="8"/>
  <c r="E354" i="8"/>
  <c r="O356" i="8"/>
  <c r="R357" i="8"/>
  <c r="P358" i="8"/>
  <c r="O360" i="8"/>
  <c r="O361" i="8"/>
  <c r="O363" i="8"/>
  <c r="O364" i="8"/>
  <c r="O365" i="8"/>
  <c r="Q366" i="8"/>
  <c r="P367" i="8"/>
  <c r="R369" i="8"/>
  <c r="O381" i="8"/>
  <c r="O383" i="8"/>
  <c r="P385" i="8"/>
  <c r="N387" i="8"/>
  <c r="S387" i="8"/>
  <c r="P389" i="8"/>
  <c r="S390" i="8"/>
  <c r="E391" i="8"/>
  <c r="O391" i="8"/>
  <c r="E397" i="8"/>
  <c r="Q397" i="8"/>
  <c r="Q400" i="8"/>
  <c r="N401" i="8"/>
  <c r="Q404" i="8"/>
  <c r="N405" i="8"/>
  <c r="N408" i="8"/>
  <c r="S408" i="8"/>
  <c r="N414" i="8"/>
  <c r="N416" i="8"/>
  <c r="Q417" i="8"/>
  <c r="O417" i="8"/>
  <c r="R417" i="8"/>
  <c r="P417" i="8"/>
  <c r="L425" i="8"/>
  <c r="M425" i="8" s="1"/>
  <c r="E425" i="8"/>
  <c r="L440" i="8"/>
  <c r="E440" i="8"/>
  <c r="L445" i="8"/>
  <c r="E445" i="8"/>
  <c r="R462" i="8"/>
  <c r="N462" i="8"/>
  <c r="Q280" i="8"/>
  <c r="O289" i="8"/>
  <c r="O292" i="8"/>
  <c r="Q293" i="8"/>
  <c r="N294" i="8"/>
  <c r="O296" i="8"/>
  <c r="O297" i="8"/>
  <c r="Q298" i="8"/>
  <c r="R302" i="8"/>
  <c r="Q303" i="8"/>
  <c r="Q306" i="8"/>
  <c r="N307" i="8"/>
  <c r="R310" i="8"/>
  <c r="P312" i="8"/>
  <c r="N314" i="8"/>
  <c r="S314" i="8"/>
  <c r="E315" i="8"/>
  <c r="N315" i="8"/>
  <c r="N320" i="8"/>
  <c r="E323" i="8"/>
  <c r="O323" i="8"/>
  <c r="N327" i="8"/>
  <c r="N331" i="8"/>
  <c r="N336" i="8"/>
  <c r="R337" i="8"/>
  <c r="O340" i="8"/>
  <c r="Q341" i="8"/>
  <c r="S341" i="8"/>
  <c r="N344" i="8"/>
  <c r="S344" i="8"/>
  <c r="O353" i="8"/>
  <c r="E356" i="8"/>
  <c r="P356" i="8"/>
  <c r="N357" i="8"/>
  <c r="S357" i="8"/>
  <c r="R358" i="8"/>
  <c r="P360" i="8"/>
  <c r="Q361" i="8"/>
  <c r="N362" i="8"/>
  <c r="P363" i="8"/>
  <c r="R365" i="8"/>
  <c r="N369" i="8"/>
  <c r="S369" i="8"/>
  <c r="Q383" i="8"/>
  <c r="O387" i="8"/>
  <c r="Q388" i="8"/>
  <c r="E389" i="8"/>
  <c r="Q391" i="8"/>
  <c r="N392" i="8"/>
  <c r="E394" i="8"/>
  <c r="R397" i="8"/>
  <c r="R400" i="8"/>
  <c r="Q401" i="8"/>
  <c r="R404" i="8"/>
  <c r="P405" i="8"/>
  <c r="O407" i="8"/>
  <c r="O408" i="8"/>
  <c r="R413" i="8"/>
  <c r="P414" i="8"/>
  <c r="N417" i="8"/>
  <c r="Q419" i="8"/>
  <c r="S419" i="8"/>
  <c r="N419" i="8"/>
  <c r="P419" i="8"/>
  <c r="O419" i="8"/>
  <c r="L466" i="8"/>
  <c r="M466" i="8" s="1"/>
  <c r="E466" i="8"/>
  <c r="N480" i="8"/>
  <c r="R480" i="8"/>
  <c r="P480" i="8"/>
  <c r="Q482" i="8"/>
  <c r="O482" i="8"/>
  <c r="P482" i="8"/>
  <c r="Q289" i="8"/>
  <c r="R293" i="8"/>
  <c r="Q297" i="8"/>
  <c r="R306" i="8"/>
  <c r="S310" i="8"/>
  <c r="N311" i="8"/>
  <c r="Q315" i="8"/>
  <c r="R323" i="8"/>
  <c r="O336" i="8"/>
  <c r="R340" i="8"/>
  <c r="R356" i="8"/>
  <c r="R361" i="8"/>
  <c r="Q365" i="8"/>
  <c r="S365" i="8"/>
  <c r="O369" i="8"/>
  <c r="R383" i="8"/>
  <c r="Q387" i="8"/>
  <c r="R401" i="8"/>
  <c r="S404" i="8"/>
  <c r="Q408" i="8"/>
  <c r="Q416" i="8"/>
  <c r="R416" i="8"/>
  <c r="P416" i="8"/>
  <c r="P426" i="8"/>
  <c r="S426" i="8"/>
  <c r="N426" i="8"/>
  <c r="Q426" i="8"/>
  <c r="O426" i="8"/>
  <c r="P453" i="8"/>
  <c r="Q453" i="8"/>
  <c r="S453" i="8"/>
  <c r="R453" i="8"/>
  <c r="O453" i="8"/>
  <c r="L483" i="8"/>
  <c r="M483" i="8" s="1"/>
  <c r="E483" i="8"/>
  <c r="P496" i="8"/>
  <c r="O496" i="8"/>
  <c r="R496" i="8"/>
  <c r="Q496" i="8"/>
  <c r="N496" i="8"/>
  <c r="Q499" i="8"/>
  <c r="R499" i="8"/>
  <c r="O499" i="8"/>
  <c r="L501" i="8"/>
  <c r="M501" i="8" s="1"/>
  <c r="E501" i="8"/>
  <c r="R289" i="8"/>
  <c r="N293" i="8"/>
  <c r="S293" i="8"/>
  <c r="R297" i="8"/>
  <c r="N306" i="8"/>
  <c r="S306" i="8"/>
  <c r="N310" i="8"/>
  <c r="R311" i="8"/>
  <c r="S313" i="8"/>
  <c r="R315" i="8"/>
  <c r="S323" i="8"/>
  <c r="R336" i="8"/>
  <c r="S340" i="8"/>
  <c r="Q357" i="8"/>
  <c r="N361" i="8"/>
  <c r="S361" i="8"/>
  <c r="N365" i="8"/>
  <c r="O367" i="8"/>
  <c r="Q369" i="8"/>
  <c r="N383" i="8"/>
  <c r="S383" i="8"/>
  <c r="O385" i="8"/>
  <c r="R387" i="8"/>
  <c r="R408" i="8"/>
  <c r="Q414" i="8"/>
  <c r="O414" i="8"/>
  <c r="S414" i="8"/>
  <c r="S416" i="8"/>
  <c r="R426" i="8"/>
  <c r="P430" i="8"/>
  <c r="N430" i="8"/>
  <c r="R430" i="8"/>
  <c r="O430" i="8"/>
  <c r="E454" i="8"/>
  <c r="L454" i="8"/>
  <c r="M454" i="8" s="1"/>
  <c r="P491" i="8"/>
  <c r="S491" i="8"/>
  <c r="N491" i="8"/>
  <c r="Q491" i="8"/>
  <c r="O491" i="8"/>
  <c r="S496" i="8"/>
  <c r="R434" i="8"/>
  <c r="S447" i="8"/>
  <c r="S449" i="8"/>
  <c r="S451" i="8"/>
  <c r="R457" i="8"/>
  <c r="R479" i="8"/>
  <c r="N500" i="8"/>
  <c r="S500" i="8"/>
  <c r="O511" i="8"/>
  <c r="P512" i="8"/>
  <c r="O515" i="8"/>
  <c r="P516" i="8"/>
  <c r="O519" i="8"/>
  <c r="P520" i="8"/>
  <c r="O523" i="8"/>
  <c r="P524" i="8"/>
  <c r="O527" i="8"/>
  <c r="P528" i="8"/>
  <c r="S532" i="8"/>
  <c r="S536" i="8"/>
  <c r="R546" i="8"/>
  <c r="N570" i="8"/>
  <c r="N574" i="8"/>
  <c r="S574" i="8"/>
  <c r="P576" i="8"/>
  <c r="N577" i="8"/>
  <c r="S577" i="8"/>
  <c r="P578" i="8"/>
  <c r="O422" i="8"/>
  <c r="L423" i="8"/>
  <c r="M423" i="8" s="1"/>
  <c r="R425" i="8"/>
  <c r="N427" i="8"/>
  <c r="P429" i="8"/>
  <c r="Q432" i="8"/>
  <c r="N434" i="8"/>
  <c r="S434" i="8"/>
  <c r="Q442" i="8"/>
  <c r="Q445" i="8"/>
  <c r="N447" i="8"/>
  <c r="N449" i="8"/>
  <c r="N451" i="8"/>
  <c r="O455" i="8"/>
  <c r="N457" i="8"/>
  <c r="S457" i="8"/>
  <c r="S461" i="8"/>
  <c r="O464" i="8"/>
  <c r="R466" i="8"/>
  <c r="R474" i="8"/>
  <c r="O478" i="8"/>
  <c r="N479" i="8"/>
  <c r="S479" i="8"/>
  <c r="Q483" i="8"/>
  <c r="L498" i="8"/>
  <c r="M498" i="8" s="1"/>
  <c r="O500" i="8"/>
  <c r="R501" i="8"/>
  <c r="L506" i="8"/>
  <c r="M506" i="8" s="1"/>
  <c r="P511" i="8"/>
  <c r="O513" i="8"/>
  <c r="P515" i="8"/>
  <c r="O517" i="8"/>
  <c r="P519" i="8"/>
  <c r="O521" i="8"/>
  <c r="P523" i="8"/>
  <c r="O525" i="8"/>
  <c r="P527" i="8"/>
  <c r="O529" i="8"/>
  <c r="S537" i="8"/>
  <c r="R541" i="8"/>
  <c r="E542" i="8"/>
  <c r="P543" i="8"/>
  <c r="P544" i="8"/>
  <c r="N566" i="8"/>
  <c r="N567" i="8"/>
  <c r="L568" i="8"/>
  <c r="N569" i="8"/>
  <c r="R573" i="8"/>
  <c r="O574" i="8"/>
  <c r="P575" i="8"/>
  <c r="R576" i="8"/>
  <c r="O577" i="8"/>
  <c r="R578" i="8"/>
  <c r="R505" i="8"/>
  <c r="R510" i="8"/>
  <c r="Q511" i="8"/>
  <c r="Q513" i="8"/>
  <c r="Q515" i="8"/>
  <c r="Q517" i="8"/>
  <c r="Q519" i="8"/>
  <c r="Q521" i="8"/>
  <c r="Q523" i="8"/>
  <c r="Q525" i="8"/>
  <c r="Q527" i="8"/>
  <c r="Q529" i="8"/>
  <c r="L532" i="8"/>
  <c r="L533" i="8"/>
  <c r="O534" i="8"/>
  <c r="O535" i="8"/>
  <c r="L536" i="8"/>
  <c r="N540" i="8"/>
  <c r="R542" i="8"/>
  <c r="R543" i="8"/>
  <c r="R544" i="8"/>
  <c r="E545" i="8"/>
  <c r="P545" i="8"/>
  <c r="N546" i="8"/>
  <c r="N565" i="8"/>
  <c r="R566" i="8"/>
  <c r="E567" i="8"/>
  <c r="R567" i="8"/>
  <c r="N568" i="8"/>
  <c r="R569" i="8"/>
  <c r="P572" i="8"/>
  <c r="N573" i="8"/>
  <c r="S573" i="8"/>
  <c r="P574" i="8"/>
  <c r="R575" i="8"/>
  <c r="N576" i="8"/>
  <c r="S576" i="8"/>
  <c r="P577" i="8"/>
  <c r="N578" i="8"/>
  <c r="S578" i="8"/>
  <c r="P415" i="8"/>
  <c r="P418" i="8"/>
  <c r="S422" i="8"/>
  <c r="O425" i="8"/>
  <c r="N431" i="8"/>
  <c r="Q434" i="8"/>
  <c r="N445" i="8"/>
  <c r="Q447" i="8"/>
  <c r="Q449" i="8"/>
  <c r="Q451" i="8"/>
  <c r="Q457" i="8"/>
  <c r="O461" i="8"/>
  <c r="R465" i="8"/>
  <c r="Q470" i="8"/>
  <c r="S470" i="8"/>
  <c r="P472" i="8"/>
  <c r="O474" i="8"/>
  <c r="R478" i="8"/>
  <c r="Q479" i="8"/>
  <c r="N483" i="8"/>
  <c r="S483" i="8"/>
  <c r="E484" i="8"/>
  <c r="R484" i="8"/>
  <c r="R500" i="8"/>
  <c r="N501" i="8"/>
  <c r="E504" i="8"/>
  <c r="N505" i="8"/>
  <c r="S505" i="8"/>
  <c r="N510" i="8"/>
  <c r="S510" i="8"/>
  <c r="S511" i="8"/>
  <c r="S513" i="8"/>
  <c r="S515" i="8"/>
  <c r="S517" i="8"/>
  <c r="S519" i="8"/>
  <c r="S521" i="8"/>
  <c r="S523" i="8"/>
  <c r="S525" i="8"/>
  <c r="S527" i="8"/>
  <c r="S529" i="8"/>
  <c r="O532" i="8"/>
  <c r="O533" i="8"/>
  <c r="S534" i="8"/>
  <c r="E535" i="8"/>
  <c r="S535" i="8"/>
  <c r="O536" i="8"/>
  <c r="R545" i="8"/>
  <c r="E546" i="8"/>
  <c r="P546" i="8"/>
  <c r="E554" i="8"/>
  <c r="R568" i="8"/>
  <c r="R574" i="8"/>
  <c r="R577" i="8"/>
  <c r="L17" i="8"/>
  <c r="M17" i="8" s="1"/>
  <c r="E18" i="8"/>
  <c r="L38" i="8"/>
  <c r="M38" i="8" s="1"/>
  <c r="E39" i="8"/>
  <c r="E52" i="8"/>
  <c r="L69" i="8"/>
  <c r="M69" i="8" s="1"/>
  <c r="Q69" i="8" s="1"/>
  <c r="L81" i="8"/>
  <c r="M81" i="8" s="1"/>
  <c r="L119" i="8"/>
  <c r="M119" i="8" s="1"/>
  <c r="E160" i="8"/>
  <c r="E166" i="8"/>
  <c r="E172" i="8"/>
  <c r="E188" i="8"/>
  <c r="E189" i="8"/>
  <c r="L200" i="8"/>
  <c r="M200" i="8" s="1"/>
  <c r="E201" i="8"/>
  <c r="E202" i="8"/>
  <c r="E207" i="8"/>
  <c r="L225" i="8"/>
  <c r="M225" i="8" s="1"/>
  <c r="E226" i="8"/>
  <c r="E227" i="8"/>
  <c r="E249" i="8"/>
  <c r="L266" i="8"/>
  <c r="M266" i="8" s="1"/>
  <c r="E267" i="8"/>
  <c r="E268" i="8"/>
  <c r="E273" i="8"/>
  <c r="L282" i="8"/>
  <c r="M282" i="8" s="1"/>
  <c r="L286" i="8"/>
  <c r="M286" i="8" s="1"/>
  <c r="L294" i="8"/>
  <c r="M294" i="8" s="1"/>
  <c r="Q294" i="8" s="1"/>
  <c r="L305" i="8"/>
  <c r="M305" i="8" s="1"/>
  <c r="E305" i="8"/>
  <c r="L307" i="8"/>
  <c r="M307" i="8" s="1"/>
  <c r="L330" i="8"/>
  <c r="M330" i="8" s="1"/>
  <c r="E339" i="8"/>
  <c r="L339" i="8"/>
  <c r="M339" i="8" s="1"/>
  <c r="E9" i="8"/>
  <c r="E30" i="8"/>
  <c r="E48" i="8"/>
  <c r="E198" i="8"/>
  <c r="E222" i="8"/>
  <c r="E223" i="8"/>
  <c r="E235" i="8"/>
  <c r="E236" i="8"/>
  <c r="E248" i="8"/>
  <c r="E261" i="8"/>
  <c r="E263" i="8"/>
  <c r="E264" i="8"/>
  <c r="L312" i="8"/>
  <c r="M312" i="8" s="1"/>
  <c r="E312" i="8"/>
  <c r="L319" i="8"/>
  <c r="M319" i="8" s="1"/>
  <c r="E319" i="8"/>
  <c r="L51" i="8"/>
  <c r="M51" i="8" s="1"/>
  <c r="Q51" i="8" s="1"/>
  <c r="L123" i="8"/>
  <c r="M123" i="8" s="1"/>
  <c r="E139" i="8"/>
  <c r="L217" i="8"/>
  <c r="M217" i="8" s="1"/>
  <c r="L274" i="8"/>
  <c r="M274" i="8" s="1"/>
  <c r="L277" i="8"/>
  <c r="M277" i="8" s="1"/>
  <c r="L287" i="8"/>
  <c r="M287" i="8" s="1"/>
  <c r="L290" i="8"/>
  <c r="M290" i="8" s="1"/>
  <c r="L303" i="8"/>
  <c r="M303" i="8" s="1"/>
  <c r="E303" i="8"/>
  <c r="L325" i="8"/>
  <c r="M325" i="8" s="1"/>
  <c r="Q325" i="8" s="1"/>
  <c r="E325" i="8"/>
  <c r="L328" i="8"/>
  <c r="M328" i="8" s="1"/>
  <c r="E328" i="8"/>
  <c r="L329" i="8"/>
  <c r="M329" i="8" s="1"/>
  <c r="E329" i="8"/>
  <c r="L331" i="8"/>
  <c r="M331" i="8" s="1"/>
  <c r="E331" i="8"/>
  <c r="E338" i="8"/>
  <c r="L338" i="8"/>
  <c r="M338" i="8" s="1"/>
  <c r="L340" i="8"/>
  <c r="M340" i="8" s="1"/>
  <c r="E340" i="8"/>
  <c r="E4" i="8"/>
  <c r="E95" i="8"/>
  <c r="E136" i="8"/>
  <c r="E144" i="8"/>
  <c r="E150" i="8"/>
  <c r="E151" i="8"/>
  <c r="E211" i="8"/>
  <c r="E214" i="8"/>
  <c r="L337" i="8"/>
  <c r="M337" i="8" s="1"/>
  <c r="E337" i="8"/>
  <c r="L308" i="8"/>
  <c r="M308" i="8" s="1"/>
  <c r="E342" i="8"/>
  <c r="L345" i="8"/>
  <c r="M345" i="8" s="1"/>
  <c r="L358" i="8"/>
  <c r="M358" i="8" s="1"/>
  <c r="E363" i="8"/>
  <c r="L364" i="8"/>
  <c r="M364" i="8" s="1"/>
  <c r="E383" i="8"/>
  <c r="E386" i="8"/>
  <c r="E387" i="8"/>
  <c r="E388" i="8"/>
  <c r="L390" i="8"/>
  <c r="M390" i="8" s="1"/>
  <c r="E398" i="8"/>
  <c r="E401" i="8"/>
  <c r="L405" i="8"/>
  <c r="M405" i="8" s="1"/>
  <c r="E421" i="8"/>
  <c r="E422" i="8"/>
  <c r="L424" i="8"/>
  <c r="M424" i="8" s="1"/>
  <c r="E433" i="8"/>
  <c r="E434" i="8"/>
  <c r="E437" i="8"/>
  <c r="E441" i="8"/>
  <c r="E446" i="8"/>
  <c r="E456" i="8"/>
  <c r="E469" i="8"/>
  <c r="E471" i="8"/>
  <c r="E487" i="8"/>
  <c r="E490" i="8"/>
  <c r="E491" i="8"/>
  <c r="E495" i="8"/>
  <c r="E496" i="8"/>
  <c r="E497" i="8"/>
  <c r="E505" i="8"/>
  <c r="E534" i="8"/>
  <c r="E538" i="8"/>
  <c r="E543" i="8"/>
  <c r="E548" i="8"/>
  <c r="L551" i="8"/>
  <c r="E552" i="8"/>
  <c r="L556" i="8"/>
  <c r="L564" i="8"/>
  <c r="E565" i="8"/>
  <c r="L566" i="8"/>
  <c r="E569" i="8"/>
  <c r="L570" i="8"/>
  <c r="E574" i="8"/>
  <c r="E578" i="8"/>
  <c r="N495" i="8"/>
  <c r="E540" i="8"/>
  <c r="E544" i="8"/>
  <c r="E573" i="8"/>
  <c r="E577" i="8"/>
  <c r="L352" i="8"/>
  <c r="M352" i="8" s="1"/>
  <c r="L359" i="8"/>
  <c r="M359" i="8" s="1"/>
  <c r="L362" i="8"/>
  <c r="M362" i="8" s="1"/>
  <c r="L366" i="8"/>
  <c r="M366" i="8" s="1"/>
  <c r="L368" i="8"/>
  <c r="M368" i="8" s="1"/>
  <c r="L376" i="8"/>
  <c r="L402" i="8"/>
  <c r="M402" i="8" s="1"/>
  <c r="L406" i="8"/>
  <c r="M406" i="8" s="1"/>
  <c r="Q406" i="8" s="1"/>
  <c r="L409" i="8"/>
  <c r="M409" i="8" s="1"/>
  <c r="L427" i="8"/>
  <c r="M427" i="8" s="1"/>
  <c r="L447" i="8"/>
  <c r="L450" i="8"/>
  <c r="L451" i="8"/>
  <c r="L458" i="8"/>
  <c r="M458" i="8" s="1"/>
  <c r="L473" i="8"/>
  <c r="M473" i="8" s="1"/>
  <c r="L480" i="8"/>
  <c r="M480" i="8" s="1"/>
  <c r="L347" i="8"/>
  <c r="M347" i="8" s="1"/>
  <c r="L373" i="8"/>
  <c r="L392" i="8"/>
  <c r="M392" i="8" s="1"/>
  <c r="Q392" i="8" s="1"/>
  <c r="E426" i="8"/>
  <c r="L449" i="8"/>
  <c r="E457" i="8"/>
  <c r="L475" i="8"/>
  <c r="M475" i="8" s="1"/>
  <c r="E479" i="8"/>
  <c r="S4" i="8"/>
  <c r="L155" i="8"/>
  <c r="M155" i="8" s="1"/>
  <c r="E155" i="8"/>
  <c r="L173" i="8"/>
  <c r="M173" i="8" s="1"/>
  <c r="E173" i="8"/>
  <c r="L216" i="8"/>
  <c r="M216" i="8" s="1"/>
  <c r="E216" i="8"/>
  <c r="L265" i="8"/>
  <c r="M265" i="8" s="1"/>
  <c r="E265" i="8"/>
  <c r="E3" i="8"/>
  <c r="L5" i="8"/>
  <c r="M5" i="8" s="1"/>
  <c r="E6" i="8"/>
  <c r="E7" i="8"/>
  <c r="S13" i="8"/>
  <c r="E16" i="8"/>
  <c r="L22" i="8"/>
  <c r="M22" i="8" s="1"/>
  <c r="E23" i="8"/>
  <c r="E24" i="8"/>
  <c r="L31" i="8"/>
  <c r="M31" i="8" s="1"/>
  <c r="E32" i="8"/>
  <c r="E33" i="8"/>
  <c r="L44" i="8"/>
  <c r="M44" i="8" s="1"/>
  <c r="E45" i="8"/>
  <c r="E46" i="8"/>
  <c r="L61" i="8"/>
  <c r="M61" i="8" s="1"/>
  <c r="E62" i="8"/>
  <c r="E63" i="8"/>
  <c r="L89" i="8"/>
  <c r="M89" i="8" s="1"/>
  <c r="E91" i="8"/>
  <c r="L96" i="8"/>
  <c r="M96" i="8" s="1"/>
  <c r="L103" i="8"/>
  <c r="M103" i="8" s="1"/>
  <c r="L105" i="8"/>
  <c r="M105" i="8" s="1"/>
  <c r="L106" i="8"/>
  <c r="M106" i="8" s="1"/>
  <c r="L110" i="8"/>
  <c r="M110" i="8" s="1"/>
  <c r="L114" i="8"/>
  <c r="M114" i="8" s="1"/>
  <c r="L130" i="8"/>
  <c r="M130" i="8" s="1"/>
  <c r="E130" i="8"/>
  <c r="L137" i="8"/>
  <c r="E137" i="8"/>
  <c r="L143" i="8"/>
  <c r="M143" i="8" s="1"/>
  <c r="E143" i="8"/>
  <c r="E145" i="8"/>
  <c r="L145" i="8"/>
  <c r="M145" i="8" s="1"/>
  <c r="L152" i="8"/>
  <c r="M152" i="8" s="1"/>
  <c r="E152" i="8"/>
  <c r="L154" i="8"/>
  <c r="M154" i="8" s="1"/>
  <c r="E154" i="8"/>
  <c r="L169" i="8"/>
  <c r="M169" i="8" s="1"/>
  <c r="E169" i="8"/>
  <c r="L170" i="8"/>
  <c r="M170" i="8" s="1"/>
  <c r="L182" i="8"/>
  <c r="M182" i="8" s="1"/>
  <c r="E182" i="8"/>
  <c r="L190" i="8"/>
  <c r="M190" i="8" s="1"/>
  <c r="O190" i="8" s="1"/>
  <c r="E190" i="8"/>
  <c r="L203" i="8"/>
  <c r="M203" i="8" s="1"/>
  <c r="E203" i="8"/>
  <c r="E208" i="8"/>
  <c r="L208" i="8"/>
  <c r="M208" i="8" s="1"/>
  <c r="S208" i="8" s="1"/>
  <c r="L210" i="8"/>
  <c r="M210" i="8" s="1"/>
  <c r="E210" i="8"/>
  <c r="L233" i="8"/>
  <c r="M233" i="8" s="1"/>
  <c r="E233" i="8"/>
  <c r="L241" i="8"/>
  <c r="M241" i="8" s="1"/>
  <c r="E241" i="8"/>
  <c r="L247" i="8"/>
  <c r="M247" i="8" s="1"/>
  <c r="S247" i="8" s="1"/>
  <c r="L259" i="8"/>
  <c r="M259" i="8" s="1"/>
  <c r="E259" i="8"/>
  <c r="E12" i="8"/>
  <c r="E15" i="8"/>
  <c r="E19" i="8"/>
  <c r="E20" i="8"/>
  <c r="E36" i="8"/>
  <c r="E37" i="8"/>
  <c r="E40" i="8"/>
  <c r="E41" i="8"/>
  <c r="E49" i="8"/>
  <c r="E50" i="8"/>
  <c r="E53" i="8"/>
  <c r="E54" i="8"/>
  <c r="E66" i="8"/>
  <c r="E67" i="8"/>
  <c r="E70" i="8"/>
  <c r="E71" i="8"/>
  <c r="E76" i="8"/>
  <c r="E79" i="8"/>
  <c r="E80" i="8"/>
  <c r="E104" i="8"/>
  <c r="L115" i="8"/>
  <c r="M115" i="8" s="1"/>
  <c r="L149" i="8"/>
  <c r="M149" i="8" s="1"/>
  <c r="E161" i="8"/>
  <c r="L161" i="8"/>
  <c r="M161" i="8" s="1"/>
  <c r="L179" i="8"/>
  <c r="M179" i="8" s="1"/>
  <c r="E179" i="8"/>
  <c r="L187" i="8"/>
  <c r="M187" i="8" s="1"/>
  <c r="L199" i="8"/>
  <c r="M199" i="8" s="1"/>
  <c r="E199" i="8"/>
  <c r="L209" i="8"/>
  <c r="M209" i="8" s="1"/>
  <c r="E209" i="8"/>
  <c r="L224" i="8"/>
  <c r="M224" i="8" s="1"/>
  <c r="E224" i="8"/>
  <c r="L230" i="8"/>
  <c r="M230" i="8" s="1"/>
  <c r="L276" i="8"/>
  <c r="M276" i="8" s="1"/>
  <c r="E276" i="8"/>
  <c r="L281" i="8"/>
  <c r="M281" i="8" s="1"/>
  <c r="Q19" i="8"/>
  <c r="Q70" i="8"/>
  <c r="L122" i="8"/>
  <c r="M122" i="8" s="1"/>
  <c r="S122" i="8" s="1"/>
  <c r="E122" i="8"/>
  <c r="L126" i="8"/>
  <c r="M126" i="8" s="1"/>
  <c r="E126" i="8"/>
  <c r="L138" i="8"/>
  <c r="E138" i="8"/>
  <c r="L141" i="8"/>
  <c r="E141" i="8"/>
  <c r="L148" i="8"/>
  <c r="M148" i="8" s="1"/>
  <c r="E148" i="8"/>
  <c r="E153" i="8"/>
  <c r="L153" i="8"/>
  <c r="M153" i="8" s="1"/>
  <c r="L159" i="8"/>
  <c r="M159" i="8" s="1"/>
  <c r="E159" i="8"/>
  <c r="L163" i="8"/>
  <c r="M163" i="8" s="1"/>
  <c r="E163" i="8"/>
  <c r="L186" i="8"/>
  <c r="M186" i="8" s="1"/>
  <c r="E186" i="8"/>
  <c r="L194" i="8"/>
  <c r="M194" i="8" s="1"/>
  <c r="E194" i="8"/>
  <c r="L220" i="8"/>
  <c r="M220" i="8" s="1"/>
  <c r="E220" i="8"/>
  <c r="L237" i="8"/>
  <c r="M237" i="8" s="1"/>
  <c r="E237" i="8"/>
  <c r="L250" i="8"/>
  <c r="M250" i="8" s="1"/>
  <c r="E250" i="8"/>
  <c r="L269" i="8"/>
  <c r="M269" i="8" s="1"/>
  <c r="E269" i="8"/>
  <c r="E292" i="8"/>
  <c r="Q295" i="8"/>
  <c r="E309" i="8"/>
  <c r="E324" i="8"/>
  <c r="E357" i="8"/>
  <c r="E369" i="8"/>
  <c r="E414" i="8"/>
  <c r="E430" i="8"/>
  <c r="E461" i="8"/>
  <c r="E470" i="8"/>
  <c r="E474" i="8"/>
  <c r="N487" i="8"/>
  <c r="S487" i="8"/>
  <c r="O487" i="8"/>
  <c r="Q487" i="8"/>
  <c r="H48" i="6"/>
  <c r="I48" i="6"/>
  <c r="L48" i="6"/>
  <c r="J46" i="6"/>
  <c r="M3" i="7"/>
  <c r="H7" i="7"/>
  <c r="M7" i="7"/>
  <c r="H24" i="7"/>
  <c r="M24" i="7"/>
  <c r="H28" i="7"/>
  <c r="M28" i="7"/>
  <c r="H43" i="7"/>
  <c r="G43" i="7"/>
  <c r="G48" i="7"/>
  <c r="F48" i="7"/>
  <c r="M48" i="7"/>
  <c r="G53" i="7"/>
  <c r="F53" i="7"/>
  <c r="M53" i="7"/>
  <c r="H56" i="7"/>
  <c r="G56" i="7"/>
  <c r="G66" i="7"/>
  <c r="F66" i="7"/>
  <c r="M66" i="7"/>
  <c r="G69" i="7"/>
  <c r="H69" i="7"/>
  <c r="F69" i="7"/>
  <c r="O69" i="7"/>
  <c r="K84" i="7"/>
  <c r="K84" i="4" s="1"/>
  <c r="M84" i="7"/>
  <c r="F86" i="7"/>
  <c r="H86" i="7"/>
  <c r="G86" i="7"/>
  <c r="M98" i="7"/>
  <c r="J98" i="4"/>
  <c r="F104" i="7"/>
  <c r="H104" i="7"/>
  <c r="G104" i="7"/>
  <c r="G126" i="7"/>
  <c r="H126" i="7"/>
  <c r="F126" i="7"/>
  <c r="G127" i="7"/>
  <c r="H127" i="7"/>
  <c r="M129" i="7"/>
  <c r="G168" i="7"/>
  <c r="H168" i="7"/>
  <c r="F168" i="7"/>
  <c r="G169" i="7"/>
  <c r="H169" i="7"/>
  <c r="F175" i="7"/>
  <c r="H175" i="7"/>
  <c r="K178" i="7"/>
  <c r="K178" i="4" s="1"/>
  <c r="M178" i="7"/>
  <c r="H204" i="7"/>
  <c r="G204" i="7"/>
  <c r="F204" i="7"/>
  <c r="H215" i="7"/>
  <c r="G215" i="7"/>
  <c r="F215" i="7"/>
  <c r="K235" i="7"/>
  <c r="K235" i="4" s="1"/>
  <c r="M235" i="7"/>
  <c r="K239" i="7"/>
  <c r="K239" i="4" s="1"/>
  <c r="M239" i="7"/>
  <c r="F8" i="4"/>
  <c r="F27" i="4"/>
  <c r="F35" i="4"/>
  <c r="F55" i="4"/>
  <c r="F67" i="4"/>
  <c r="F75" i="4"/>
  <c r="F129" i="4"/>
  <c r="F145" i="4"/>
  <c r="F165" i="4"/>
  <c r="G174" i="7"/>
  <c r="F174" i="4"/>
  <c r="F176" i="4"/>
  <c r="G178" i="7"/>
  <c r="F178" i="4"/>
  <c r="F225" i="4"/>
  <c r="G235" i="4"/>
  <c r="G239" i="4"/>
  <c r="F244" i="4"/>
  <c r="F249" i="4"/>
  <c r="F274" i="4"/>
  <c r="G289" i="4"/>
  <c r="G298" i="4"/>
  <c r="F300" i="4"/>
  <c r="G306" i="4"/>
  <c r="F308" i="4"/>
  <c r="G314" i="4"/>
  <c r="G346" i="4"/>
  <c r="F348" i="4"/>
  <c r="F364" i="4"/>
  <c r="F379" i="4"/>
  <c r="F387" i="4"/>
  <c r="F435" i="4"/>
  <c r="F460" i="4"/>
  <c r="F470" i="4"/>
  <c r="J48" i="6"/>
  <c r="M68" i="7"/>
  <c r="K68" i="7"/>
  <c r="K68" i="4" s="1"/>
  <c r="H74" i="7"/>
  <c r="G74" i="7"/>
  <c r="F74" i="7"/>
  <c r="H78" i="7"/>
  <c r="G78" i="7"/>
  <c r="F78" i="7"/>
  <c r="K86" i="7"/>
  <c r="K86" i="4" s="1"/>
  <c r="M86" i="7"/>
  <c r="F88" i="7"/>
  <c r="H88" i="7"/>
  <c r="G88" i="7"/>
  <c r="H94" i="7"/>
  <c r="G94" i="7"/>
  <c r="F94" i="7"/>
  <c r="K104" i="7"/>
  <c r="K104" i="4" s="1"/>
  <c r="M104" i="7"/>
  <c r="F106" i="7"/>
  <c r="H106" i="7"/>
  <c r="G106" i="7"/>
  <c r="M126" i="7"/>
  <c r="J126" i="4"/>
  <c r="G143" i="7"/>
  <c r="H143" i="7"/>
  <c r="F143" i="7"/>
  <c r="G144" i="7"/>
  <c r="H144" i="7"/>
  <c r="G175" i="7"/>
  <c r="F177" i="7"/>
  <c r="H177" i="7"/>
  <c r="K194" i="7"/>
  <c r="K194" i="4" s="1"/>
  <c r="K205" i="7"/>
  <c r="K205" i="4" s="1"/>
  <c r="K216" i="7"/>
  <c r="K216" i="4" s="1"/>
  <c r="M227" i="7"/>
  <c r="K227" i="7"/>
  <c r="K227" i="4" s="1"/>
  <c r="M245" i="7"/>
  <c r="K245" i="7"/>
  <c r="K245" i="4" s="1"/>
  <c r="M249" i="7"/>
  <c r="K249" i="7"/>
  <c r="K249" i="4" s="1"/>
  <c r="I455" i="9"/>
  <c r="I428" i="9"/>
  <c r="I426" i="9"/>
  <c r="I424" i="9"/>
  <c r="I422" i="9"/>
  <c r="I420" i="9"/>
  <c r="I418" i="9"/>
  <c r="I416" i="9"/>
  <c r="I448" i="9"/>
  <c r="I414" i="9"/>
  <c r="I410" i="9"/>
  <c r="I457" i="9"/>
  <c r="I450" i="9"/>
  <c r="I442" i="9"/>
  <c r="I427" i="9"/>
  <c r="I419" i="9"/>
  <c r="I413" i="9"/>
  <c r="I409" i="9"/>
  <c r="I400" i="9"/>
  <c r="I444" i="9"/>
  <c r="I412" i="9"/>
  <c r="I446" i="9"/>
  <c r="I423" i="9"/>
  <c r="I415" i="9"/>
  <c r="I411" i="9"/>
  <c r="I369" i="9"/>
  <c r="I375" i="9"/>
  <c r="I367" i="9"/>
  <c r="I373" i="9"/>
  <c r="I365" i="9"/>
  <c r="I359" i="9"/>
  <c r="I357" i="9"/>
  <c r="I355" i="9"/>
  <c r="I353" i="9"/>
  <c r="I351" i="9"/>
  <c r="I349" i="9"/>
  <c r="I347" i="9"/>
  <c r="I345" i="9"/>
  <c r="I343" i="9"/>
  <c r="I341" i="9"/>
  <c r="I339" i="9"/>
  <c r="I337" i="9"/>
  <c r="I335" i="9"/>
  <c r="I333" i="9"/>
  <c r="I331" i="9"/>
  <c r="I329" i="9"/>
  <c r="I327" i="9"/>
  <c r="I325" i="9"/>
  <c r="I323" i="9"/>
  <c r="I321" i="9"/>
  <c r="I319" i="9"/>
  <c r="I317" i="9"/>
  <c r="I315" i="9"/>
  <c r="I313" i="9"/>
  <c r="I311" i="9"/>
  <c r="I309" i="9"/>
  <c r="I307" i="9"/>
  <c r="I305" i="9"/>
  <c r="I303" i="9"/>
  <c r="I301" i="9"/>
  <c r="I299" i="9"/>
  <c r="I297" i="9"/>
  <c r="I295" i="9"/>
  <c r="I293" i="9"/>
  <c r="I291" i="9"/>
  <c r="I289" i="9"/>
  <c r="I287" i="9"/>
  <c r="I285" i="9"/>
  <c r="I283" i="9"/>
  <c r="I281" i="9"/>
  <c r="I279" i="9"/>
  <c r="I277" i="9"/>
  <c r="I275" i="9"/>
  <c r="I273" i="9"/>
  <c r="I271" i="9"/>
  <c r="I269" i="9"/>
  <c r="I292" i="9"/>
  <c r="I265" i="9"/>
  <c r="I257" i="9"/>
  <c r="I249" i="9"/>
  <c r="I240" i="9"/>
  <c r="I238" i="9"/>
  <c r="I236" i="9"/>
  <c r="I234" i="9"/>
  <c r="I232" i="9"/>
  <c r="I230" i="9"/>
  <c r="I228" i="9"/>
  <c r="I226" i="9"/>
  <c r="I224" i="9"/>
  <c r="I222" i="9"/>
  <c r="I220" i="9"/>
  <c r="I218" i="9"/>
  <c r="I216" i="9"/>
  <c r="I214" i="9"/>
  <c r="I212" i="9"/>
  <c r="I316" i="9"/>
  <c r="I284" i="9"/>
  <c r="I267" i="9"/>
  <c r="I259" i="9"/>
  <c r="I251" i="9"/>
  <c r="I243" i="9"/>
  <c r="I242" i="9"/>
  <c r="I209" i="9"/>
  <c r="I197" i="9"/>
  <c r="I195" i="9"/>
  <c r="I193" i="9"/>
  <c r="I191" i="9"/>
  <c r="I189" i="9"/>
  <c r="I187" i="9"/>
  <c r="I185" i="9"/>
  <c r="I183" i="9"/>
  <c r="I181" i="9"/>
  <c r="I179" i="9"/>
  <c r="I177" i="9"/>
  <c r="I175" i="9"/>
  <c r="I173" i="9"/>
  <c r="I171" i="9"/>
  <c r="I169" i="9"/>
  <c r="I167" i="9"/>
  <c r="I165" i="9"/>
  <c r="I163" i="9"/>
  <c r="I161" i="9"/>
  <c r="I159" i="9"/>
  <c r="I157" i="9"/>
  <c r="I155" i="9"/>
  <c r="I153" i="9"/>
  <c r="I151" i="9"/>
  <c r="I149" i="9"/>
  <c r="I147" i="9"/>
  <c r="I145" i="9"/>
  <c r="I143" i="9"/>
  <c r="I141" i="9"/>
  <c r="I139" i="9"/>
  <c r="I137" i="9"/>
  <c r="I135" i="9"/>
  <c r="I133" i="9"/>
  <c r="I308" i="9"/>
  <c r="I276" i="9"/>
  <c r="I268" i="9"/>
  <c r="I261" i="9"/>
  <c r="I253" i="9"/>
  <c r="I245" i="9"/>
  <c r="I241" i="9"/>
  <c r="I263" i="9"/>
  <c r="I194" i="9"/>
  <c r="I186" i="9"/>
  <c r="I255" i="9"/>
  <c r="I192" i="9"/>
  <c r="I184" i="9"/>
  <c r="I131" i="9"/>
  <c r="I127" i="9"/>
  <c r="I123" i="9"/>
  <c r="I300" i="9"/>
  <c r="I247" i="9"/>
  <c r="I198" i="9"/>
  <c r="I196" i="9"/>
  <c r="I182" i="9"/>
  <c r="I180" i="9"/>
  <c r="I164" i="9"/>
  <c r="I148" i="9"/>
  <c r="I119" i="9"/>
  <c r="I111" i="9"/>
  <c r="I103" i="9"/>
  <c r="I95" i="9"/>
  <c r="I87" i="9"/>
  <c r="I79" i="9"/>
  <c r="I71" i="9"/>
  <c r="I63" i="9"/>
  <c r="I55" i="9"/>
  <c r="I47" i="9"/>
  <c r="I39" i="9"/>
  <c r="I31" i="9"/>
  <c r="I23" i="9"/>
  <c r="I17" i="9"/>
  <c r="I9" i="9"/>
  <c r="I129" i="9"/>
  <c r="I125" i="9"/>
  <c r="I121" i="9"/>
  <c r="I113" i="9"/>
  <c r="I105" i="9"/>
  <c r="I97" i="9"/>
  <c r="I89" i="9"/>
  <c r="I81" i="9"/>
  <c r="I73" i="9"/>
  <c r="I65" i="9"/>
  <c r="I57" i="9"/>
  <c r="I49" i="9"/>
  <c r="I41" i="9"/>
  <c r="I33" i="9"/>
  <c r="I25" i="9"/>
  <c r="I15" i="9"/>
  <c r="I7" i="9"/>
  <c r="I190" i="9"/>
  <c r="I188" i="9"/>
  <c r="I172" i="9"/>
  <c r="I156" i="9"/>
  <c r="I140" i="9"/>
  <c r="I115" i="9"/>
  <c r="I107" i="9"/>
  <c r="I99" i="9"/>
  <c r="I91" i="9"/>
  <c r="I83" i="9"/>
  <c r="I75" i="9"/>
  <c r="I67" i="9"/>
  <c r="I59" i="9"/>
  <c r="I51" i="9"/>
  <c r="I43" i="9"/>
  <c r="I35" i="9"/>
  <c r="I27" i="9"/>
  <c r="I117" i="9"/>
  <c r="I109" i="9"/>
  <c r="I101" i="9"/>
  <c r="I93" i="9"/>
  <c r="I85" i="9"/>
  <c r="I77" i="9"/>
  <c r="I69" i="9"/>
  <c r="I61" i="9"/>
  <c r="I53" i="9"/>
  <c r="I45" i="9"/>
  <c r="I37" i="9"/>
  <c r="I29" i="9"/>
  <c r="I21" i="9"/>
  <c r="F4" i="4"/>
  <c r="F19" i="4"/>
  <c r="F23" i="4"/>
  <c r="F79" i="4"/>
  <c r="F83" i="4"/>
  <c r="G107" i="4"/>
  <c r="G147" i="4"/>
  <c r="F169" i="4"/>
  <c r="G197" i="4"/>
  <c r="F210" i="4"/>
  <c r="F266" i="4"/>
  <c r="G318" i="4"/>
  <c r="F404" i="4"/>
  <c r="F427" i="4"/>
  <c r="F3" i="4"/>
  <c r="G4" i="4"/>
  <c r="F7" i="4"/>
  <c r="G8" i="4"/>
  <c r="F38" i="4"/>
  <c r="G39" i="4"/>
  <c r="G43" i="4"/>
  <c r="F54" i="4"/>
  <c r="G55" i="4"/>
  <c r="F58" i="4"/>
  <c r="G59" i="4"/>
  <c r="G63" i="4"/>
  <c r="F74" i="4"/>
  <c r="G75" i="4"/>
  <c r="F86" i="4"/>
  <c r="G87" i="4"/>
  <c r="G103" i="4"/>
  <c r="G105" i="4"/>
  <c r="H107" i="4"/>
  <c r="F108" i="4"/>
  <c r="F116" i="4"/>
  <c r="G127" i="4"/>
  <c r="H135" i="4"/>
  <c r="F136" i="4"/>
  <c r="G145" i="4"/>
  <c r="H147" i="4"/>
  <c r="F148" i="4"/>
  <c r="H156" i="4"/>
  <c r="G165" i="4"/>
  <c r="G167" i="4"/>
  <c r="G178" i="4"/>
  <c r="G187" i="4"/>
  <c r="G189" i="4"/>
  <c r="F220" i="4"/>
  <c r="G225" i="4"/>
  <c r="G227" i="4"/>
  <c r="H239" i="4"/>
  <c r="F240" i="4"/>
  <c r="H244" i="4"/>
  <c r="F245" i="4"/>
  <c r="G249" i="4"/>
  <c r="G253" i="4"/>
  <c r="F255" i="4"/>
  <c r="H258" i="4"/>
  <c r="H274" i="4"/>
  <c r="F278" i="4"/>
  <c r="F286" i="4"/>
  <c r="H318" i="4"/>
  <c r="F319" i="4"/>
  <c r="H330" i="4"/>
  <c r="F335" i="4"/>
  <c r="G340" i="4"/>
  <c r="G348" i="4"/>
  <c r="G350" i="4"/>
  <c r="H354" i="4"/>
  <c r="G358" i="4"/>
  <c r="F368" i="4"/>
  <c r="F384" i="4"/>
  <c r="F396" i="4"/>
  <c r="G406" i="4"/>
  <c r="G414" i="4"/>
  <c r="H419" i="4"/>
  <c r="F424" i="4"/>
  <c r="H427" i="4"/>
  <c r="F447" i="4"/>
  <c r="H480" i="4"/>
  <c r="F486" i="4"/>
  <c r="G491" i="4"/>
  <c r="G495" i="4"/>
  <c r="F497" i="4"/>
  <c r="H500" i="4"/>
  <c r="F505" i="4"/>
  <c r="F516" i="4"/>
  <c r="F524" i="4"/>
  <c r="H547" i="4"/>
  <c r="G557" i="4"/>
  <c r="G559" i="4"/>
  <c r="H567" i="4"/>
  <c r="H594" i="4"/>
  <c r="F598" i="4"/>
  <c r="F606" i="4"/>
  <c r="H609" i="4"/>
  <c r="F614" i="4"/>
  <c r="G619" i="4"/>
  <c r="H625" i="4"/>
  <c r="G627" i="4"/>
  <c r="G629" i="4"/>
  <c r="G647" i="4"/>
  <c r="G649" i="4"/>
  <c r="F654" i="4"/>
  <c r="G659" i="4"/>
  <c r="G667" i="4"/>
  <c r="G669" i="4"/>
  <c r="H673" i="4"/>
  <c r="G675" i="4"/>
  <c r="G677" i="4"/>
  <c r="F679" i="4"/>
  <c r="G683" i="4"/>
  <c r="G685" i="4"/>
  <c r="H697" i="4"/>
  <c r="G699" i="4"/>
  <c r="H705" i="4"/>
  <c r="G707" i="4"/>
  <c r="G709" i="4"/>
  <c r="H713" i="4"/>
  <c r="G715" i="4"/>
  <c r="G46" i="6"/>
  <c r="J505" i="9"/>
  <c r="K505" i="9" s="1"/>
  <c r="L505" i="9" s="1"/>
  <c r="J457" i="9"/>
  <c r="K457" i="9" s="1"/>
  <c r="L457" i="9" s="1"/>
  <c r="J454" i="9"/>
  <c r="K454" i="9" s="1"/>
  <c r="L454" i="9" s="1"/>
  <c r="J441" i="9"/>
  <c r="K441" i="9" s="1"/>
  <c r="L441" i="9" s="1"/>
  <c r="J438" i="9"/>
  <c r="K438" i="9" s="1"/>
  <c r="L438" i="9" s="1"/>
  <c r="J434" i="9"/>
  <c r="K434" i="9" s="1"/>
  <c r="L434" i="9" s="1"/>
  <c r="J430" i="9"/>
  <c r="K430" i="9" s="1"/>
  <c r="L430" i="9" s="1"/>
  <c r="J456" i="9"/>
  <c r="K456" i="9" s="1"/>
  <c r="L456" i="9" s="1"/>
  <c r="J450" i="9"/>
  <c r="K450" i="9" s="1"/>
  <c r="L450" i="9" s="1"/>
  <c r="J442" i="9"/>
  <c r="K442" i="9" s="1"/>
  <c r="L442" i="9" s="1"/>
  <c r="J426" i="9"/>
  <c r="K426" i="9" s="1"/>
  <c r="L426" i="9" s="1"/>
  <c r="J418" i="9"/>
  <c r="K418" i="9" s="1"/>
  <c r="L418" i="9" s="1"/>
  <c r="J502" i="9"/>
  <c r="K502" i="9" s="1"/>
  <c r="L502" i="9" s="1"/>
  <c r="J494" i="9"/>
  <c r="K494" i="9" s="1"/>
  <c r="L494" i="9" s="1"/>
  <c r="J486" i="9"/>
  <c r="K486" i="9" s="1"/>
  <c r="L486" i="9" s="1"/>
  <c r="M486" i="9" s="1"/>
  <c r="J478" i="9"/>
  <c r="K478" i="9" s="1"/>
  <c r="L478" i="9" s="1"/>
  <c r="J470" i="9"/>
  <c r="K470" i="9" s="1"/>
  <c r="L470" i="9" s="1"/>
  <c r="J462" i="9"/>
  <c r="K462" i="9" s="1"/>
  <c r="L462" i="9" s="1"/>
  <c r="J444" i="9"/>
  <c r="K444" i="9" s="1"/>
  <c r="L444" i="9" s="1"/>
  <c r="J428" i="9"/>
  <c r="K428" i="9" s="1"/>
  <c r="L428" i="9" s="1"/>
  <c r="J420" i="9"/>
  <c r="K420" i="9" s="1"/>
  <c r="L420" i="9" s="1"/>
  <c r="J412" i="9"/>
  <c r="K412" i="9" s="1"/>
  <c r="L412" i="9" s="1"/>
  <c r="J408" i="9"/>
  <c r="K408" i="9" s="1"/>
  <c r="L408" i="9" s="1"/>
  <c r="J407" i="9"/>
  <c r="K407" i="9" s="1"/>
  <c r="L407" i="9" s="1"/>
  <c r="J403" i="9"/>
  <c r="K403" i="9" s="1"/>
  <c r="L403" i="9" s="1"/>
  <c r="J396" i="9"/>
  <c r="K396" i="9" s="1"/>
  <c r="L396" i="9" s="1"/>
  <c r="J446" i="9"/>
  <c r="K446" i="9" s="1"/>
  <c r="L446" i="9" s="1"/>
  <c r="J422" i="9"/>
  <c r="K422" i="9" s="1"/>
  <c r="L422" i="9" s="1"/>
  <c r="J498" i="9"/>
  <c r="K498" i="9" s="1"/>
  <c r="L498" i="9" s="1"/>
  <c r="J490" i="9"/>
  <c r="K490" i="9" s="1"/>
  <c r="L490" i="9" s="1"/>
  <c r="M490" i="9" s="1"/>
  <c r="J482" i="9"/>
  <c r="K482" i="9" s="1"/>
  <c r="L482" i="9" s="1"/>
  <c r="J474" i="9"/>
  <c r="K474" i="9" s="1"/>
  <c r="L474" i="9" s="1"/>
  <c r="J466" i="9"/>
  <c r="K466" i="9" s="1"/>
  <c r="L466" i="9" s="1"/>
  <c r="J458" i="9"/>
  <c r="K458" i="9" s="1"/>
  <c r="L458" i="9" s="1"/>
  <c r="J455" i="9"/>
  <c r="K455" i="9" s="1"/>
  <c r="L455" i="9" s="1"/>
  <c r="J448" i="9"/>
  <c r="K448" i="9" s="1"/>
  <c r="L448" i="9" s="1"/>
  <c r="J439" i="9"/>
  <c r="K439" i="9" s="1"/>
  <c r="L439" i="9" s="1"/>
  <c r="J435" i="9"/>
  <c r="K435" i="9" s="1"/>
  <c r="L435" i="9" s="1"/>
  <c r="J431" i="9"/>
  <c r="K431" i="9" s="1"/>
  <c r="L431" i="9" s="1"/>
  <c r="J424" i="9"/>
  <c r="K424" i="9" s="1"/>
  <c r="L424" i="9" s="1"/>
  <c r="J416" i="9"/>
  <c r="K416" i="9" s="1"/>
  <c r="L416" i="9" s="1"/>
  <c r="J414" i="9"/>
  <c r="K414" i="9" s="1"/>
  <c r="L414" i="9" s="1"/>
  <c r="J410" i="9"/>
  <c r="K410" i="9" s="1"/>
  <c r="L410" i="9" s="1"/>
  <c r="J405" i="9"/>
  <c r="K405" i="9" s="1"/>
  <c r="L405" i="9" s="1"/>
  <c r="J401" i="9"/>
  <c r="K401" i="9" s="1"/>
  <c r="L401" i="9" s="1"/>
  <c r="J398" i="9"/>
  <c r="K398" i="9" s="1"/>
  <c r="L398" i="9" s="1"/>
  <c r="J394" i="9"/>
  <c r="K394" i="9" s="1"/>
  <c r="L394" i="9" s="1"/>
  <c r="J392" i="9"/>
  <c r="K392" i="9" s="1"/>
  <c r="L392" i="9" s="1"/>
  <c r="J387" i="9"/>
  <c r="K387" i="9" s="1"/>
  <c r="L387" i="9" s="1"/>
  <c r="J383" i="9"/>
  <c r="K383" i="9" s="1"/>
  <c r="L383" i="9" s="1"/>
  <c r="J379" i="9"/>
  <c r="K379" i="9" s="1"/>
  <c r="L379" i="9" s="1"/>
  <c r="J375" i="9"/>
  <c r="K375" i="9" s="1"/>
  <c r="L375" i="9" s="1"/>
  <c r="J368" i="9"/>
  <c r="K368" i="9" s="1"/>
  <c r="L368" i="9" s="1"/>
  <c r="J367" i="9"/>
  <c r="K367" i="9" s="1"/>
  <c r="L367" i="9" s="1"/>
  <c r="J360" i="9"/>
  <c r="K360" i="9" s="1"/>
  <c r="L360" i="9" s="1"/>
  <c r="J390" i="9"/>
  <c r="K390" i="9" s="1"/>
  <c r="L390" i="9" s="1"/>
  <c r="J388" i="9"/>
  <c r="K388" i="9" s="1"/>
  <c r="L388" i="9" s="1"/>
  <c r="J384" i="9"/>
  <c r="K384" i="9" s="1"/>
  <c r="L384" i="9" s="1"/>
  <c r="J380" i="9"/>
  <c r="K380" i="9" s="1"/>
  <c r="L380" i="9" s="1"/>
  <c r="J376" i="9"/>
  <c r="K376" i="9" s="1"/>
  <c r="L376" i="9" s="1"/>
  <c r="J374" i="9"/>
  <c r="K374" i="9" s="1"/>
  <c r="L374" i="9" s="1"/>
  <c r="J373" i="9"/>
  <c r="K373" i="9" s="1"/>
  <c r="L373" i="9" s="1"/>
  <c r="J366" i="9"/>
  <c r="K366" i="9" s="1"/>
  <c r="L366" i="9" s="1"/>
  <c r="J365" i="9"/>
  <c r="K365" i="9" s="1"/>
  <c r="L365" i="9" s="1"/>
  <c r="J359" i="9"/>
  <c r="K359" i="9" s="1"/>
  <c r="L359" i="9" s="1"/>
  <c r="J385" i="9"/>
  <c r="K385" i="9" s="1"/>
  <c r="L385" i="9" s="1"/>
  <c r="J381" i="9"/>
  <c r="K381" i="9" s="1"/>
  <c r="L381" i="9" s="1"/>
  <c r="J377" i="9"/>
  <c r="K377" i="9" s="1"/>
  <c r="L377" i="9" s="1"/>
  <c r="J372" i="9"/>
  <c r="K372" i="9" s="1"/>
  <c r="L372" i="9" s="1"/>
  <c r="J364" i="9"/>
  <c r="K364" i="9" s="1"/>
  <c r="L364" i="9" s="1"/>
  <c r="J319" i="9"/>
  <c r="K319" i="9" s="1"/>
  <c r="L319" i="9" s="1"/>
  <c r="J311" i="9"/>
  <c r="K311" i="9" s="1"/>
  <c r="L311" i="9" s="1"/>
  <c r="J303" i="9"/>
  <c r="K303" i="9" s="1"/>
  <c r="L303" i="9" s="1"/>
  <c r="J295" i="9"/>
  <c r="K295" i="9" s="1"/>
  <c r="L295" i="9" s="1"/>
  <c r="J287" i="9"/>
  <c r="K287" i="9" s="1"/>
  <c r="L287" i="9" s="1"/>
  <c r="J279" i="9"/>
  <c r="K279" i="9" s="1"/>
  <c r="L279" i="9" s="1"/>
  <c r="J271" i="9"/>
  <c r="K271" i="9" s="1"/>
  <c r="L271" i="9" s="1"/>
  <c r="J313" i="9"/>
  <c r="K313" i="9" s="1"/>
  <c r="L313" i="9" s="1"/>
  <c r="J305" i="9"/>
  <c r="K305" i="9" s="1"/>
  <c r="L305" i="9" s="1"/>
  <c r="J297" i="9"/>
  <c r="K297" i="9" s="1"/>
  <c r="L297" i="9" s="1"/>
  <c r="J289" i="9"/>
  <c r="K289" i="9" s="1"/>
  <c r="L289" i="9" s="1"/>
  <c r="J281" i="9"/>
  <c r="K281" i="9" s="1"/>
  <c r="L281" i="9" s="1"/>
  <c r="J273" i="9"/>
  <c r="K273" i="9" s="1"/>
  <c r="L273" i="9" s="1"/>
  <c r="J357" i="9"/>
  <c r="K357" i="9" s="1"/>
  <c r="L357" i="9" s="1"/>
  <c r="J355" i="9"/>
  <c r="K355" i="9" s="1"/>
  <c r="L355" i="9" s="1"/>
  <c r="J353" i="9"/>
  <c r="K353" i="9" s="1"/>
  <c r="L353" i="9" s="1"/>
  <c r="J351" i="9"/>
  <c r="K351" i="9" s="1"/>
  <c r="L351" i="9" s="1"/>
  <c r="J349" i="9"/>
  <c r="K349" i="9" s="1"/>
  <c r="L349" i="9" s="1"/>
  <c r="J347" i="9"/>
  <c r="K347" i="9" s="1"/>
  <c r="L347" i="9" s="1"/>
  <c r="J345" i="9"/>
  <c r="K345" i="9" s="1"/>
  <c r="L345" i="9" s="1"/>
  <c r="J343" i="9"/>
  <c r="K343" i="9" s="1"/>
  <c r="L343" i="9" s="1"/>
  <c r="J341" i="9"/>
  <c r="K341" i="9" s="1"/>
  <c r="L341" i="9" s="1"/>
  <c r="J339" i="9"/>
  <c r="K339" i="9" s="1"/>
  <c r="L339" i="9" s="1"/>
  <c r="J337" i="9"/>
  <c r="K337" i="9" s="1"/>
  <c r="L337" i="9" s="1"/>
  <c r="J335" i="9"/>
  <c r="K335" i="9" s="1"/>
  <c r="L335" i="9" s="1"/>
  <c r="J333" i="9"/>
  <c r="K333" i="9" s="1"/>
  <c r="L333" i="9" s="1"/>
  <c r="J331" i="9"/>
  <c r="K331" i="9" s="1"/>
  <c r="L331" i="9" s="1"/>
  <c r="J329" i="9"/>
  <c r="K329" i="9" s="1"/>
  <c r="L329" i="9" s="1"/>
  <c r="J327" i="9"/>
  <c r="K327" i="9" s="1"/>
  <c r="L327" i="9" s="1"/>
  <c r="J325" i="9"/>
  <c r="K325" i="9" s="1"/>
  <c r="L325" i="9" s="1"/>
  <c r="J323" i="9"/>
  <c r="K323" i="9" s="1"/>
  <c r="L323" i="9" s="1"/>
  <c r="J321" i="9"/>
  <c r="K321" i="9" s="1"/>
  <c r="L321" i="9" s="1"/>
  <c r="J315" i="9"/>
  <c r="K315" i="9" s="1"/>
  <c r="L315" i="9" s="1"/>
  <c r="J307" i="9"/>
  <c r="K307" i="9" s="1"/>
  <c r="L307" i="9" s="1"/>
  <c r="J299" i="9"/>
  <c r="K299" i="9" s="1"/>
  <c r="L299" i="9" s="1"/>
  <c r="J291" i="9"/>
  <c r="K291" i="9" s="1"/>
  <c r="L291" i="9" s="1"/>
  <c r="J283" i="9"/>
  <c r="K283" i="9" s="1"/>
  <c r="L283" i="9" s="1"/>
  <c r="J275" i="9"/>
  <c r="K275" i="9" s="1"/>
  <c r="L275" i="9" s="1"/>
  <c r="J309" i="9"/>
  <c r="K309" i="9" s="1"/>
  <c r="L309" i="9" s="1"/>
  <c r="J277" i="9"/>
  <c r="K277" i="9" s="1"/>
  <c r="L277" i="9" s="1"/>
  <c r="J267" i="9"/>
  <c r="K267" i="9" s="1"/>
  <c r="L267" i="9" s="1"/>
  <c r="J259" i="9"/>
  <c r="K259" i="9" s="1"/>
  <c r="L259" i="9" s="1"/>
  <c r="J251" i="9"/>
  <c r="K251" i="9" s="1"/>
  <c r="L251" i="9" s="1"/>
  <c r="J243" i="9"/>
  <c r="K243" i="9" s="1"/>
  <c r="L243" i="9" s="1"/>
  <c r="J209" i="9"/>
  <c r="K209" i="9" s="1"/>
  <c r="L209" i="9" s="1"/>
  <c r="J206" i="9"/>
  <c r="K206" i="9" s="1"/>
  <c r="L206" i="9" s="1"/>
  <c r="J203" i="9"/>
  <c r="K203" i="9" s="1"/>
  <c r="L203" i="9" s="1"/>
  <c r="J200" i="9"/>
  <c r="K200" i="9" s="1"/>
  <c r="L200" i="9" s="1"/>
  <c r="J197" i="9"/>
  <c r="K197" i="9" s="1"/>
  <c r="L197" i="9" s="1"/>
  <c r="J195" i="9"/>
  <c r="K195" i="9" s="1"/>
  <c r="L195" i="9" s="1"/>
  <c r="J193" i="9"/>
  <c r="K193" i="9" s="1"/>
  <c r="L193" i="9" s="1"/>
  <c r="J191" i="9"/>
  <c r="K191" i="9" s="1"/>
  <c r="L191" i="9" s="1"/>
  <c r="J189" i="9"/>
  <c r="K189" i="9" s="1"/>
  <c r="L189" i="9" s="1"/>
  <c r="J187" i="9"/>
  <c r="K187" i="9" s="1"/>
  <c r="L187" i="9" s="1"/>
  <c r="J185" i="9"/>
  <c r="K185" i="9" s="1"/>
  <c r="L185" i="9" s="1"/>
  <c r="J183" i="9"/>
  <c r="K183" i="9" s="1"/>
  <c r="L183" i="9" s="1"/>
  <c r="J181" i="9"/>
  <c r="K181" i="9" s="1"/>
  <c r="L181" i="9" s="1"/>
  <c r="J301" i="9"/>
  <c r="K301" i="9" s="1"/>
  <c r="L301" i="9" s="1"/>
  <c r="J261" i="9"/>
  <c r="K261" i="9" s="1"/>
  <c r="L261" i="9" s="1"/>
  <c r="J253" i="9"/>
  <c r="K253" i="9" s="1"/>
  <c r="L253" i="9" s="1"/>
  <c r="J245" i="9"/>
  <c r="K245" i="9" s="1"/>
  <c r="L245" i="9" s="1"/>
  <c r="J241" i="9"/>
  <c r="K241" i="9" s="1"/>
  <c r="L241" i="9" s="1"/>
  <c r="J199" i="9"/>
  <c r="K199" i="9" s="1"/>
  <c r="L199" i="9" s="1"/>
  <c r="J293" i="9"/>
  <c r="K293" i="9" s="1"/>
  <c r="L293" i="9" s="1"/>
  <c r="J263" i="9"/>
  <c r="K263" i="9" s="1"/>
  <c r="L263" i="9" s="1"/>
  <c r="J255" i="9"/>
  <c r="K255" i="9" s="1"/>
  <c r="L255" i="9" s="1"/>
  <c r="J247" i="9"/>
  <c r="K247" i="9" s="1"/>
  <c r="L247" i="9" s="1"/>
  <c r="J265" i="9"/>
  <c r="K265" i="9" s="1"/>
  <c r="L265" i="9" s="1"/>
  <c r="J175" i="9"/>
  <c r="K175" i="9" s="1"/>
  <c r="L175" i="9" s="1"/>
  <c r="J167" i="9"/>
  <c r="K167" i="9" s="1"/>
  <c r="L167" i="9" s="1"/>
  <c r="J159" i="9"/>
  <c r="K159" i="9" s="1"/>
  <c r="L159" i="9" s="1"/>
  <c r="J151" i="9"/>
  <c r="K151" i="9" s="1"/>
  <c r="L151" i="9" s="1"/>
  <c r="J143" i="9"/>
  <c r="K143" i="9" s="1"/>
  <c r="L143" i="9" s="1"/>
  <c r="J135" i="9"/>
  <c r="K135" i="9" s="1"/>
  <c r="L135" i="9" s="1"/>
  <c r="J131" i="9"/>
  <c r="K131" i="9" s="1"/>
  <c r="L131" i="9" s="1"/>
  <c r="J127" i="9"/>
  <c r="K127" i="9" s="1"/>
  <c r="L127" i="9" s="1"/>
  <c r="J123" i="9"/>
  <c r="K123" i="9" s="1"/>
  <c r="L123" i="9" s="1"/>
  <c r="J257" i="9"/>
  <c r="K257" i="9" s="1"/>
  <c r="L257" i="9" s="1"/>
  <c r="J240" i="9"/>
  <c r="K240" i="9" s="1"/>
  <c r="L240" i="9" s="1"/>
  <c r="J238" i="9"/>
  <c r="K238" i="9" s="1"/>
  <c r="L238" i="9" s="1"/>
  <c r="J236" i="9"/>
  <c r="K236" i="9" s="1"/>
  <c r="L236" i="9" s="1"/>
  <c r="J234" i="9"/>
  <c r="K234" i="9" s="1"/>
  <c r="L234" i="9" s="1"/>
  <c r="J232" i="9"/>
  <c r="K232" i="9" s="1"/>
  <c r="L232" i="9" s="1"/>
  <c r="J230" i="9"/>
  <c r="K230" i="9" s="1"/>
  <c r="L230" i="9" s="1"/>
  <c r="J228" i="9"/>
  <c r="K228" i="9" s="1"/>
  <c r="L228" i="9" s="1"/>
  <c r="J226" i="9"/>
  <c r="K226" i="9" s="1"/>
  <c r="L226" i="9" s="1"/>
  <c r="J224" i="9"/>
  <c r="K224" i="9" s="1"/>
  <c r="L224" i="9" s="1"/>
  <c r="J222" i="9"/>
  <c r="K222" i="9" s="1"/>
  <c r="L222" i="9" s="1"/>
  <c r="J220" i="9"/>
  <c r="K220" i="9" s="1"/>
  <c r="L220" i="9" s="1"/>
  <c r="J218" i="9"/>
  <c r="K218" i="9" s="1"/>
  <c r="L218" i="9" s="1"/>
  <c r="J216" i="9"/>
  <c r="K216" i="9" s="1"/>
  <c r="L216" i="9" s="1"/>
  <c r="J214" i="9"/>
  <c r="K214" i="9" s="1"/>
  <c r="L214" i="9" s="1"/>
  <c r="J212" i="9"/>
  <c r="K212" i="9" s="1"/>
  <c r="L212" i="9" s="1"/>
  <c r="J210" i="9"/>
  <c r="K210" i="9" s="1"/>
  <c r="L210" i="9" s="1"/>
  <c r="J204" i="9"/>
  <c r="K204" i="9" s="1"/>
  <c r="L204" i="9" s="1"/>
  <c r="J177" i="9"/>
  <c r="K177" i="9" s="1"/>
  <c r="L177" i="9" s="1"/>
  <c r="J169" i="9"/>
  <c r="K169" i="9" s="1"/>
  <c r="L169" i="9" s="1"/>
  <c r="J161" i="9"/>
  <c r="K161" i="9" s="1"/>
  <c r="L161" i="9" s="1"/>
  <c r="J153" i="9"/>
  <c r="K153" i="9" s="1"/>
  <c r="L153" i="9" s="1"/>
  <c r="J145" i="9"/>
  <c r="K145" i="9" s="1"/>
  <c r="L145" i="9" s="1"/>
  <c r="J137" i="9"/>
  <c r="K137" i="9" s="1"/>
  <c r="L137" i="9" s="1"/>
  <c r="J317" i="9"/>
  <c r="K317" i="9" s="1"/>
  <c r="L317" i="9" s="1"/>
  <c r="J269" i="9"/>
  <c r="K269" i="9" s="1"/>
  <c r="L269" i="9" s="1"/>
  <c r="J249" i="9"/>
  <c r="K249" i="9" s="1"/>
  <c r="L249" i="9" s="1"/>
  <c r="J171" i="9"/>
  <c r="K171" i="9" s="1"/>
  <c r="L171" i="9" s="1"/>
  <c r="J155" i="9"/>
  <c r="K155" i="9" s="1"/>
  <c r="L155" i="9" s="1"/>
  <c r="J139" i="9"/>
  <c r="K139" i="9" s="1"/>
  <c r="L139" i="9" s="1"/>
  <c r="J129" i="9"/>
  <c r="K129" i="9" s="1"/>
  <c r="L129" i="9" s="1"/>
  <c r="J125" i="9"/>
  <c r="K125" i="9" s="1"/>
  <c r="L125" i="9" s="1"/>
  <c r="J121" i="9"/>
  <c r="K121" i="9" s="1"/>
  <c r="L121" i="9" s="1"/>
  <c r="J113" i="9"/>
  <c r="K113" i="9" s="1"/>
  <c r="L113" i="9" s="1"/>
  <c r="J105" i="9"/>
  <c r="K105" i="9" s="1"/>
  <c r="L105" i="9" s="1"/>
  <c r="J97" i="9"/>
  <c r="K97" i="9" s="1"/>
  <c r="L97" i="9" s="1"/>
  <c r="J89" i="9"/>
  <c r="K89" i="9" s="1"/>
  <c r="L89" i="9" s="1"/>
  <c r="J81" i="9"/>
  <c r="K81" i="9" s="1"/>
  <c r="L81" i="9" s="1"/>
  <c r="J73" i="9"/>
  <c r="K73" i="9" s="1"/>
  <c r="L73" i="9" s="1"/>
  <c r="J65" i="9"/>
  <c r="K65" i="9" s="1"/>
  <c r="L65" i="9" s="1"/>
  <c r="J57" i="9"/>
  <c r="K57" i="9" s="1"/>
  <c r="L57" i="9" s="1"/>
  <c r="J49" i="9"/>
  <c r="K49" i="9" s="1"/>
  <c r="L49" i="9" s="1"/>
  <c r="J41" i="9"/>
  <c r="K41" i="9" s="1"/>
  <c r="L41" i="9" s="1"/>
  <c r="J33" i="9"/>
  <c r="K33" i="9" s="1"/>
  <c r="L33" i="9" s="1"/>
  <c r="J25" i="9"/>
  <c r="K25" i="9" s="1"/>
  <c r="L25" i="9" s="1"/>
  <c r="J16" i="9"/>
  <c r="K16" i="9" s="1"/>
  <c r="L16" i="9" s="1"/>
  <c r="J15" i="9"/>
  <c r="K15" i="9" s="1"/>
  <c r="L15" i="9" s="1"/>
  <c r="J8" i="9"/>
  <c r="K8" i="9" s="1"/>
  <c r="L8" i="9" s="1"/>
  <c r="J7" i="9"/>
  <c r="K7" i="9" s="1"/>
  <c r="L7" i="9" s="1"/>
  <c r="J165" i="9"/>
  <c r="K165" i="9" s="1"/>
  <c r="L165" i="9" s="1"/>
  <c r="J149" i="9"/>
  <c r="K149" i="9" s="1"/>
  <c r="L149" i="9" s="1"/>
  <c r="J133" i="9"/>
  <c r="K133" i="9" s="1"/>
  <c r="L133" i="9" s="1"/>
  <c r="J115" i="9"/>
  <c r="K115" i="9" s="1"/>
  <c r="L115" i="9" s="1"/>
  <c r="J107" i="9"/>
  <c r="K107" i="9" s="1"/>
  <c r="L107" i="9" s="1"/>
  <c r="J99" i="9"/>
  <c r="K99" i="9" s="1"/>
  <c r="L99" i="9" s="1"/>
  <c r="J91" i="9"/>
  <c r="K91" i="9" s="1"/>
  <c r="L91" i="9" s="1"/>
  <c r="J83" i="9"/>
  <c r="K83" i="9" s="1"/>
  <c r="L83" i="9" s="1"/>
  <c r="J75" i="9"/>
  <c r="K75" i="9" s="1"/>
  <c r="L75" i="9" s="1"/>
  <c r="J67" i="9"/>
  <c r="K67" i="9" s="1"/>
  <c r="L67" i="9" s="1"/>
  <c r="J59" i="9"/>
  <c r="K59" i="9" s="1"/>
  <c r="L59" i="9" s="1"/>
  <c r="J51" i="9"/>
  <c r="K51" i="9" s="1"/>
  <c r="L51" i="9" s="1"/>
  <c r="J43" i="9"/>
  <c r="K43" i="9" s="1"/>
  <c r="L43" i="9" s="1"/>
  <c r="J35" i="9"/>
  <c r="K35" i="9" s="1"/>
  <c r="L35" i="9" s="1"/>
  <c r="J27" i="9"/>
  <c r="K27" i="9" s="1"/>
  <c r="L27" i="9" s="1"/>
  <c r="J14" i="9"/>
  <c r="K14" i="9" s="1"/>
  <c r="L14" i="9" s="1"/>
  <c r="J13" i="9"/>
  <c r="K13" i="9" s="1"/>
  <c r="L13" i="9" s="1"/>
  <c r="J6" i="9"/>
  <c r="K6" i="9" s="1"/>
  <c r="L6" i="9" s="1"/>
  <c r="J5" i="9"/>
  <c r="K5" i="9" s="1"/>
  <c r="L5" i="9" s="1"/>
  <c r="J207" i="9"/>
  <c r="K207" i="9" s="1"/>
  <c r="L207" i="9" s="1"/>
  <c r="J179" i="9"/>
  <c r="K179" i="9" s="1"/>
  <c r="L179" i="9" s="1"/>
  <c r="J163" i="9"/>
  <c r="K163" i="9" s="1"/>
  <c r="L163" i="9" s="1"/>
  <c r="J147" i="9"/>
  <c r="K147" i="9" s="1"/>
  <c r="L147" i="9" s="1"/>
  <c r="J117" i="9"/>
  <c r="K117" i="9" s="1"/>
  <c r="L117" i="9" s="1"/>
  <c r="J109" i="9"/>
  <c r="K109" i="9" s="1"/>
  <c r="L109" i="9" s="1"/>
  <c r="J101" i="9"/>
  <c r="K101" i="9" s="1"/>
  <c r="L101" i="9" s="1"/>
  <c r="J93" i="9"/>
  <c r="K93" i="9" s="1"/>
  <c r="L93" i="9" s="1"/>
  <c r="J85" i="9"/>
  <c r="K85" i="9" s="1"/>
  <c r="L85" i="9" s="1"/>
  <c r="J77" i="9"/>
  <c r="K77" i="9" s="1"/>
  <c r="L77" i="9" s="1"/>
  <c r="J69" i="9"/>
  <c r="K69" i="9" s="1"/>
  <c r="L69" i="9" s="1"/>
  <c r="J61" i="9"/>
  <c r="K61" i="9" s="1"/>
  <c r="L61" i="9" s="1"/>
  <c r="J53" i="9"/>
  <c r="K53" i="9" s="1"/>
  <c r="L53" i="9" s="1"/>
  <c r="J45" i="9"/>
  <c r="K45" i="9" s="1"/>
  <c r="L45" i="9" s="1"/>
  <c r="J37" i="9"/>
  <c r="K37" i="9" s="1"/>
  <c r="L37" i="9" s="1"/>
  <c r="J29" i="9"/>
  <c r="K29" i="9" s="1"/>
  <c r="L29" i="9" s="1"/>
  <c r="J21" i="9"/>
  <c r="K21" i="9" s="1"/>
  <c r="L21" i="9" s="1"/>
  <c r="J285" i="9"/>
  <c r="K285" i="9" s="1"/>
  <c r="L285" i="9" s="1"/>
  <c r="J201" i="9"/>
  <c r="K201" i="9" s="1"/>
  <c r="L201" i="9" s="1"/>
  <c r="J173" i="9"/>
  <c r="K173" i="9" s="1"/>
  <c r="L173" i="9" s="1"/>
  <c r="J157" i="9"/>
  <c r="K157" i="9" s="1"/>
  <c r="L157" i="9" s="1"/>
  <c r="J141" i="9"/>
  <c r="K141" i="9" s="1"/>
  <c r="L141" i="9" s="1"/>
  <c r="J119" i="9"/>
  <c r="K119" i="9" s="1"/>
  <c r="L119" i="9" s="1"/>
  <c r="J111" i="9"/>
  <c r="K111" i="9" s="1"/>
  <c r="L111" i="9" s="1"/>
  <c r="J103" i="9"/>
  <c r="K103" i="9" s="1"/>
  <c r="L103" i="9" s="1"/>
  <c r="M103" i="9" s="1"/>
  <c r="J95" i="9"/>
  <c r="K95" i="9" s="1"/>
  <c r="L95" i="9" s="1"/>
  <c r="J87" i="9"/>
  <c r="K87" i="9" s="1"/>
  <c r="L87" i="9" s="1"/>
  <c r="J79" i="9"/>
  <c r="K79" i="9" s="1"/>
  <c r="L79" i="9" s="1"/>
  <c r="J71" i="9"/>
  <c r="K71" i="9" s="1"/>
  <c r="L71" i="9" s="1"/>
  <c r="J63" i="9"/>
  <c r="K63" i="9" s="1"/>
  <c r="L63" i="9" s="1"/>
  <c r="J55" i="9"/>
  <c r="K55" i="9" s="1"/>
  <c r="L55" i="9" s="1"/>
  <c r="J47" i="9"/>
  <c r="K47" i="9" s="1"/>
  <c r="L47" i="9" s="1"/>
  <c r="J39" i="9"/>
  <c r="K39" i="9" s="1"/>
  <c r="L39" i="9" s="1"/>
  <c r="J31" i="9"/>
  <c r="K31" i="9" s="1"/>
  <c r="L31" i="9" s="1"/>
  <c r="J23" i="9"/>
  <c r="K23" i="9" s="1"/>
  <c r="L23" i="9" s="1"/>
  <c r="J17" i="9"/>
  <c r="K17" i="9" s="1"/>
  <c r="L17" i="9" s="1"/>
  <c r="G3" i="7"/>
  <c r="F4" i="7"/>
  <c r="F8" i="7"/>
  <c r="F25" i="7"/>
  <c r="F29" i="7"/>
  <c r="G44" i="7"/>
  <c r="F44" i="7"/>
  <c r="H47" i="7"/>
  <c r="G47" i="7"/>
  <c r="G57" i="7"/>
  <c r="F57" i="7"/>
  <c r="H65" i="7"/>
  <c r="G65" i="7"/>
  <c r="K69" i="7"/>
  <c r="K69" i="4" s="1"/>
  <c r="K88" i="7"/>
  <c r="K88" i="4" s="1"/>
  <c r="M88" i="7"/>
  <c r="H96" i="7"/>
  <c r="G96" i="7"/>
  <c r="F96" i="7"/>
  <c r="M106" i="7"/>
  <c r="J106" i="4"/>
  <c r="I361" i="9" s="1"/>
  <c r="G147" i="7"/>
  <c r="H147" i="7"/>
  <c r="F147" i="7"/>
  <c r="G148" i="7"/>
  <c r="H148" i="7"/>
  <c r="K174" i="7"/>
  <c r="K174" i="4" s="1"/>
  <c r="M174" i="7"/>
  <c r="F179" i="7"/>
  <c r="H179" i="7"/>
  <c r="G183" i="7"/>
  <c r="G185" i="7"/>
  <c r="G186" i="7"/>
  <c r="G187" i="7"/>
  <c r="G189" i="7"/>
  <c r="H197" i="7"/>
  <c r="G197" i="7"/>
  <c r="F197" i="7"/>
  <c r="H208" i="7"/>
  <c r="G208" i="7"/>
  <c r="F208" i="7"/>
  <c r="H219" i="7"/>
  <c r="G219" i="7"/>
  <c r="F219" i="7"/>
  <c r="K237" i="7"/>
  <c r="K237" i="4" s="1"/>
  <c r="M237" i="7"/>
  <c r="G176" i="7"/>
  <c r="H176" i="4"/>
  <c r="F15" i="4"/>
  <c r="F39" i="4"/>
  <c r="F43" i="4"/>
  <c r="F47" i="4"/>
  <c r="F59" i="4"/>
  <c r="F63" i="4"/>
  <c r="F87" i="4"/>
  <c r="G95" i="4"/>
  <c r="F105" i="4"/>
  <c r="G135" i="4"/>
  <c r="F156" i="4"/>
  <c r="F183" i="4"/>
  <c r="F187" i="4"/>
  <c r="F205" i="4"/>
  <c r="G219" i="4"/>
  <c r="F258" i="4"/>
  <c r="G330" i="4"/>
  <c r="G338" i="4"/>
  <c r="F340" i="4"/>
  <c r="G354" i="4"/>
  <c r="F356" i="4"/>
  <c r="F419" i="4"/>
  <c r="G450" i="4"/>
  <c r="G458" i="4"/>
  <c r="F14" i="4"/>
  <c r="G15" i="4"/>
  <c r="F18" i="4"/>
  <c r="G19" i="4"/>
  <c r="G23" i="4"/>
  <c r="F26" i="4"/>
  <c r="G27" i="4"/>
  <c r="F34" i="4"/>
  <c r="G35" i="4"/>
  <c r="F46" i="4"/>
  <c r="G47" i="4"/>
  <c r="F66" i="4"/>
  <c r="G67" i="4"/>
  <c r="F78" i="4"/>
  <c r="G79" i="4"/>
  <c r="G83" i="4"/>
  <c r="F94" i="4"/>
  <c r="H95" i="4"/>
  <c r="F96" i="4"/>
  <c r="F125" i="4"/>
  <c r="G129" i="4"/>
  <c r="G143" i="4"/>
  <c r="G163" i="4"/>
  <c r="G169" i="4"/>
  <c r="G174" i="4"/>
  <c r="G183" i="4"/>
  <c r="G185" i="4"/>
  <c r="H197" i="4"/>
  <c r="F198" i="4"/>
  <c r="H205" i="4"/>
  <c r="F206" i="4"/>
  <c r="G210" i="4"/>
  <c r="G215" i="4"/>
  <c r="H219" i="4"/>
  <c r="H235" i="4"/>
  <c r="F236" i="4"/>
  <c r="F263" i="4"/>
  <c r="H266" i="4"/>
  <c r="H289" i="4"/>
  <c r="F295" i="4"/>
  <c r="H298" i="4"/>
  <c r="G300" i="4"/>
  <c r="H306" i="4"/>
  <c r="G308" i="4"/>
  <c r="G310" i="4"/>
  <c r="H314" i="4"/>
  <c r="F315" i="4"/>
  <c r="F327" i="4"/>
  <c r="H338" i="4"/>
  <c r="H346" i="4"/>
  <c r="G356" i="4"/>
  <c r="F360" i="4"/>
  <c r="G364" i="4"/>
  <c r="G366" i="4"/>
  <c r="G374" i="4"/>
  <c r="F376" i="4"/>
  <c r="H379" i="4"/>
  <c r="H387" i="4"/>
  <c r="F400" i="4"/>
  <c r="G404" i="4"/>
  <c r="F408" i="4"/>
  <c r="F416" i="4"/>
  <c r="H435" i="4"/>
  <c r="F439" i="4"/>
  <c r="H450" i="4"/>
  <c r="F455" i="4"/>
  <c r="H458" i="4"/>
  <c r="G460" i="4"/>
  <c r="G465" i="4"/>
  <c r="F467" i="4"/>
  <c r="H470" i="4"/>
  <c r="F477" i="4"/>
  <c r="H489" i="4"/>
  <c r="H508" i="4"/>
  <c r="H519" i="4"/>
  <c r="H527" i="4"/>
  <c r="G529" i="4"/>
  <c r="G535" i="4"/>
  <c r="G537" i="4"/>
  <c r="G539" i="4"/>
  <c r="F544" i="4"/>
  <c r="G549" i="4"/>
  <c r="G555" i="4"/>
  <c r="F564" i="4"/>
  <c r="G569" i="4"/>
  <c r="G573" i="4"/>
  <c r="F575" i="4"/>
  <c r="H578" i="4"/>
  <c r="F583" i="4"/>
  <c r="H586" i="4"/>
  <c r="H617" i="4"/>
  <c r="H633" i="4"/>
  <c r="G635" i="4"/>
  <c r="G637" i="4"/>
  <c r="F639" i="4"/>
  <c r="G643" i="4"/>
  <c r="G645" i="4"/>
  <c r="H657" i="4"/>
  <c r="H665" i="4"/>
  <c r="G687" i="4"/>
  <c r="G689" i="4"/>
  <c r="F694" i="4"/>
  <c r="G717" i="4"/>
  <c r="F719" i="4"/>
  <c r="I46" i="6"/>
  <c r="G3" i="4"/>
  <c r="H96" i="4"/>
  <c r="H103" i="4"/>
  <c r="H108" i="4"/>
  <c r="F113" i="4"/>
  <c r="H116" i="4"/>
  <c r="F117" i="4"/>
  <c r="G123" i="4"/>
  <c r="G125" i="4"/>
  <c r="H127" i="4"/>
  <c r="F128" i="4"/>
  <c r="H136" i="4"/>
  <c r="F137" i="4"/>
  <c r="H143" i="4"/>
  <c r="F144" i="4"/>
  <c r="H148" i="4"/>
  <c r="F153" i="4"/>
  <c r="F157" i="4"/>
  <c r="H163" i="4"/>
  <c r="F164" i="4"/>
  <c r="H167" i="4"/>
  <c r="F168" i="4"/>
  <c r="H174" i="4"/>
  <c r="F175" i="4"/>
  <c r="H178" i="4"/>
  <c r="F179" i="4"/>
  <c r="H185" i="4"/>
  <c r="F186" i="4"/>
  <c r="H189" i="4"/>
  <c r="F194" i="4"/>
  <c r="H198" i="4"/>
  <c r="F199" i="4"/>
  <c r="G206" i="4"/>
  <c r="G208" i="4"/>
  <c r="H215" i="4"/>
  <c r="F216" i="4"/>
  <c r="H220" i="4"/>
  <c r="H227" i="4"/>
  <c r="F228" i="4"/>
  <c r="H236" i="4"/>
  <c r="H240" i="4"/>
  <c r="G245" i="4"/>
  <c r="G247" i="4"/>
  <c r="H253" i="4"/>
  <c r="G255" i="4"/>
  <c r="G257" i="4"/>
  <c r="F259" i="4"/>
  <c r="G263" i="4"/>
  <c r="G265" i="4"/>
  <c r="F267" i="4"/>
  <c r="G273" i="4"/>
  <c r="F275" i="4"/>
  <c r="H278" i="4"/>
  <c r="F283" i="4"/>
  <c r="H286" i="4"/>
  <c r="H295" i="4"/>
  <c r="F299" i="4"/>
  <c r="F307" i="4"/>
  <c r="H310" i="4"/>
  <c r="H315" i="4"/>
  <c r="H319" i="4"/>
  <c r="F324" i="4"/>
  <c r="H327" i="4"/>
  <c r="H335" i="4"/>
  <c r="F339" i="4"/>
  <c r="F347" i="4"/>
  <c r="H350" i="4"/>
  <c r="F355" i="4"/>
  <c r="H358" i="4"/>
  <c r="G360" i="4"/>
  <c r="H366" i="4"/>
  <c r="G368" i="4"/>
  <c r="G370" i="4"/>
  <c r="H374" i="4"/>
  <c r="G376" i="4"/>
  <c r="G378" i="4"/>
  <c r="F380" i="4"/>
  <c r="G384" i="4"/>
  <c r="G386" i="4"/>
  <c r="F388" i="4"/>
  <c r="G394" i="4"/>
  <c r="G396" i="4"/>
  <c r="G398" i="4"/>
  <c r="G400" i="4"/>
  <c r="H406" i="4"/>
  <c r="G408" i="4"/>
  <c r="G410" i="4"/>
  <c r="H414" i="4"/>
  <c r="G416" i="4"/>
  <c r="G418" i="4"/>
  <c r="F420" i="4"/>
  <c r="G424" i="4"/>
  <c r="G426" i="4"/>
  <c r="F428" i="4"/>
  <c r="G434" i="4"/>
  <c r="F436" i="4"/>
  <c r="H439" i="4"/>
  <c r="F444" i="4"/>
  <c r="H447" i="4"/>
  <c r="H455" i="4"/>
  <c r="F459" i="4"/>
  <c r="H465" i="4"/>
  <c r="G467" i="4"/>
  <c r="G469" i="4"/>
  <c r="F474" i="4"/>
  <c r="H477" i="4"/>
  <c r="H486" i="4"/>
  <c r="F490" i="4"/>
  <c r="H495" i="4"/>
  <c r="G497" i="4"/>
  <c r="G499" i="4"/>
  <c r="G505" i="4"/>
  <c r="G507" i="4"/>
  <c r="F509" i="4"/>
  <c r="H516" i="4"/>
  <c r="F520" i="4"/>
  <c r="H524" i="4"/>
  <c r="F528" i="4"/>
  <c r="H535" i="4"/>
  <c r="F536" i="4"/>
  <c r="H539" i="4"/>
  <c r="F540" i="4"/>
  <c r="H544" i="4"/>
  <c r="F548" i="4"/>
  <c r="H555" i="4"/>
  <c r="F556" i="4"/>
  <c r="H559" i="4"/>
  <c r="F560" i="4"/>
  <c r="H564" i="4"/>
  <c r="F568" i="4"/>
  <c r="H573" i="4"/>
  <c r="G575" i="4"/>
  <c r="G577" i="4"/>
  <c r="F579" i="4"/>
  <c r="G583" i="4"/>
  <c r="G585" i="4"/>
  <c r="F587" i="4"/>
  <c r="G593" i="4"/>
  <c r="F595" i="4"/>
  <c r="H598" i="4"/>
  <c r="F603" i="4"/>
  <c r="H606" i="4"/>
  <c r="H614" i="4"/>
  <c r="F618" i="4"/>
  <c r="F626" i="4"/>
  <c r="H629" i="4"/>
  <c r="F634" i="4"/>
  <c r="H637" i="4"/>
  <c r="G639" i="4"/>
  <c r="H645" i="4"/>
  <c r="F646" i="4"/>
  <c r="H649" i="4"/>
  <c r="H654" i="4"/>
  <c r="F658" i="4"/>
  <c r="F666" i="4"/>
  <c r="H669" i="4"/>
  <c r="F674" i="4"/>
  <c r="H677" i="4"/>
  <c r="G679" i="4"/>
  <c r="H685" i="4"/>
  <c r="F686" i="4"/>
  <c r="H689" i="4"/>
  <c r="H694" i="4"/>
  <c r="F698" i="4"/>
  <c r="F706" i="4"/>
  <c r="H709" i="4"/>
  <c r="F714" i="4"/>
  <c r="H717" i="4"/>
  <c r="G719" i="4"/>
  <c r="G33" i="6"/>
  <c r="K33" i="6"/>
  <c r="F3" i="7"/>
  <c r="H4" i="7"/>
  <c r="F7" i="7"/>
  <c r="H8" i="7"/>
  <c r="F24" i="7"/>
  <c r="H25" i="7"/>
  <c r="F28" i="7"/>
  <c r="H29" i="7"/>
  <c r="K43" i="7"/>
  <c r="K43" i="4" s="1"/>
  <c r="H44" i="7"/>
  <c r="O44" i="7"/>
  <c r="F47" i="7"/>
  <c r="O47" i="7"/>
  <c r="K56" i="7"/>
  <c r="K56" i="4" s="1"/>
  <c r="H57" i="7"/>
  <c r="O57" i="7"/>
  <c r="F65" i="7"/>
  <c r="O65" i="7"/>
  <c r="O68" i="7"/>
  <c r="K74" i="7"/>
  <c r="K74" i="4" s="1"/>
  <c r="H76" i="7"/>
  <c r="G76" i="7"/>
  <c r="F76" i="7"/>
  <c r="K78" i="7"/>
  <c r="K78" i="4" s="1"/>
  <c r="F84" i="7"/>
  <c r="H84" i="7"/>
  <c r="G84" i="7"/>
  <c r="K94" i="7"/>
  <c r="K94" i="4" s="1"/>
  <c r="H98" i="7"/>
  <c r="G98" i="7"/>
  <c r="F98" i="7"/>
  <c r="G109" i="7"/>
  <c r="H109" i="7"/>
  <c r="F109" i="7"/>
  <c r="G123" i="7"/>
  <c r="H123" i="7"/>
  <c r="M125" i="7"/>
  <c r="K143" i="7"/>
  <c r="K143" i="4" s="1"/>
  <c r="K146" i="7"/>
  <c r="K146" i="4" s="1"/>
  <c r="J146" i="4"/>
  <c r="F148" i="7"/>
  <c r="G164" i="7"/>
  <c r="H164" i="7"/>
  <c r="F164" i="7"/>
  <c r="G165" i="7"/>
  <c r="H165" i="7"/>
  <c r="M167" i="7"/>
  <c r="F173" i="7"/>
  <c r="H173" i="7"/>
  <c r="K176" i="7"/>
  <c r="K176" i="4" s="1"/>
  <c r="M176" i="7"/>
  <c r="G179" i="7"/>
  <c r="K198" i="7"/>
  <c r="K198" i="4" s="1"/>
  <c r="K209" i="7"/>
  <c r="K209" i="4" s="1"/>
  <c r="K220" i="7"/>
  <c r="K220" i="4" s="1"/>
  <c r="H224" i="7"/>
  <c r="G224" i="7"/>
  <c r="M225" i="7"/>
  <c r="K225" i="7"/>
  <c r="K225" i="4" s="1"/>
  <c r="M229" i="7"/>
  <c r="K229" i="7"/>
  <c r="K229" i="4" s="1"/>
  <c r="M247" i="7"/>
  <c r="K247" i="7"/>
  <c r="K247" i="4" s="1"/>
  <c r="K605" i="7"/>
  <c r="K604" i="4" s="1"/>
  <c r="F606" i="7"/>
  <c r="K609" i="7"/>
  <c r="K608" i="4" s="1"/>
  <c r="F610" i="7"/>
  <c r="O126" i="8"/>
  <c r="T126" i="8" s="1"/>
  <c r="S173" i="8"/>
  <c r="T173" i="8" s="1"/>
  <c r="M46" i="7"/>
  <c r="M55" i="7"/>
  <c r="M59" i="7"/>
  <c r="M64" i="7"/>
  <c r="G226" i="7"/>
  <c r="G228" i="7"/>
  <c r="G230" i="7"/>
  <c r="H234" i="7"/>
  <c r="H236" i="7"/>
  <c r="H238" i="7"/>
  <c r="H240" i="7"/>
  <c r="G244" i="7"/>
  <c r="G246" i="7"/>
  <c r="G248" i="7"/>
  <c r="G250" i="7"/>
  <c r="K255" i="7"/>
  <c r="K254" i="4" s="1"/>
  <c r="F256" i="7"/>
  <c r="H257" i="7"/>
  <c r="K259" i="7"/>
  <c r="K258" i="4" s="1"/>
  <c r="F260" i="7"/>
  <c r="H274" i="7"/>
  <c r="K276" i="7"/>
  <c r="K275" i="4" s="1"/>
  <c r="F277" i="7"/>
  <c r="H278" i="7"/>
  <c r="K280" i="7"/>
  <c r="K279" i="4" s="1"/>
  <c r="F295" i="7"/>
  <c r="H296" i="7"/>
  <c r="K298" i="7"/>
  <c r="K297" i="4" s="1"/>
  <c r="F299" i="7"/>
  <c r="H300" i="7"/>
  <c r="K315" i="7"/>
  <c r="K314" i="4" s="1"/>
  <c r="F316" i="7"/>
  <c r="H317" i="7"/>
  <c r="K319" i="7"/>
  <c r="K318" i="4" s="1"/>
  <c r="F320" i="7"/>
  <c r="H321" i="7"/>
  <c r="K336" i="7"/>
  <c r="K335" i="4" s="1"/>
  <c r="F337" i="7"/>
  <c r="H338" i="7"/>
  <c r="K340" i="7"/>
  <c r="K339" i="4" s="1"/>
  <c r="F341" i="7"/>
  <c r="H355" i="7"/>
  <c r="K357" i="7"/>
  <c r="K356" i="4" s="1"/>
  <c r="F358" i="7"/>
  <c r="H359" i="7"/>
  <c r="K361" i="7"/>
  <c r="K360" i="4" s="1"/>
  <c r="F375" i="7"/>
  <c r="H376" i="7"/>
  <c r="K378" i="7"/>
  <c r="K377" i="4" s="1"/>
  <c r="F379" i="7"/>
  <c r="H380" i="7"/>
  <c r="K395" i="7"/>
  <c r="K394" i="4" s="1"/>
  <c r="F396" i="7"/>
  <c r="H397" i="7"/>
  <c r="K399" i="7"/>
  <c r="K398" i="4" s="1"/>
  <c r="F400" i="7"/>
  <c r="H401" i="7"/>
  <c r="K416" i="7"/>
  <c r="K415" i="4" s="1"/>
  <c r="F417" i="7"/>
  <c r="H418" i="7"/>
  <c r="K420" i="7"/>
  <c r="K419" i="4" s="1"/>
  <c r="F421" i="7"/>
  <c r="H435" i="7"/>
  <c r="K437" i="7"/>
  <c r="K436" i="4" s="1"/>
  <c r="F438" i="7"/>
  <c r="H439" i="7"/>
  <c r="K441" i="7"/>
  <c r="K440" i="4" s="1"/>
  <c r="F455" i="7"/>
  <c r="H456" i="7"/>
  <c r="K458" i="7"/>
  <c r="K457" i="4" s="1"/>
  <c r="F459" i="7"/>
  <c r="H460" i="7"/>
  <c r="G466" i="7"/>
  <c r="M466" i="7"/>
  <c r="G468" i="7"/>
  <c r="M468" i="7"/>
  <c r="G470" i="7"/>
  <c r="M470" i="7"/>
  <c r="H486" i="7"/>
  <c r="K488" i="7"/>
  <c r="K487" i="4" s="1"/>
  <c r="F489" i="7"/>
  <c r="H490" i="7"/>
  <c r="K492" i="7"/>
  <c r="K491" i="4" s="1"/>
  <c r="F495" i="7"/>
  <c r="H496" i="7"/>
  <c r="K498" i="7"/>
  <c r="K497" i="4" s="1"/>
  <c r="F499" i="7"/>
  <c r="H500" i="7"/>
  <c r="K515" i="7"/>
  <c r="K514" i="4" s="1"/>
  <c r="F516" i="7"/>
  <c r="H517" i="7"/>
  <c r="K519" i="7"/>
  <c r="K518" i="4" s="1"/>
  <c r="F520" i="7"/>
  <c r="H521" i="7"/>
  <c r="K536" i="7"/>
  <c r="K535" i="4" s="1"/>
  <c r="F537" i="7"/>
  <c r="H538" i="7"/>
  <c r="K540" i="7"/>
  <c r="K539" i="4" s="1"/>
  <c r="F541" i="7"/>
  <c r="K557" i="7"/>
  <c r="K556" i="4" s="1"/>
  <c r="F558" i="7"/>
  <c r="K561" i="7"/>
  <c r="K560" i="4" s="1"/>
  <c r="F584" i="7"/>
  <c r="M585" i="7"/>
  <c r="K587" i="7"/>
  <c r="K586" i="4" s="1"/>
  <c r="F588" i="7"/>
  <c r="M589" i="7"/>
  <c r="F605" i="7"/>
  <c r="H606" i="7"/>
  <c r="F609" i="7"/>
  <c r="H610" i="7"/>
  <c r="K625" i="7"/>
  <c r="K624" i="4" s="1"/>
  <c r="F626" i="7"/>
  <c r="H627" i="7"/>
  <c r="K629" i="7"/>
  <c r="K628" i="4" s="1"/>
  <c r="F630" i="7"/>
  <c r="H644" i="7"/>
  <c r="K646" i="7"/>
  <c r="K645" i="4" s="1"/>
  <c r="F647" i="7"/>
  <c r="H648" i="7"/>
  <c r="K650" i="7"/>
  <c r="K649" i="4" s="1"/>
  <c r="F664" i="7"/>
  <c r="H665" i="7"/>
  <c r="M665" i="7"/>
  <c r="K667" i="7"/>
  <c r="K666" i="4" s="1"/>
  <c r="F668" i="7"/>
  <c r="H669" i="7"/>
  <c r="M669" i="7"/>
  <c r="K684" i="7"/>
  <c r="K683" i="4" s="1"/>
  <c r="F685" i="7"/>
  <c r="H686" i="7"/>
  <c r="M686" i="7"/>
  <c r="K688" i="7"/>
  <c r="K687" i="4" s="1"/>
  <c r="F689" i="7"/>
  <c r="H690" i="7"/>
  <c r="M690" i="7"/>
  <c r="K705" i="7"/>
  <c r="K704" i="4" s="1"/>
  <c r="F706" i="7"/>
  <c r="H707" i="7"/>
  <c r="M707" i="7"/>
  <c r="K709" i="7"/>
  <c r="K708" i="4" s="1"/>
  <c r="F710" i="7"/>
  <c r="Q95" i="8"/>
  <c r="K93" i="7"/>
  <c r="K93" i="4" s="1"/>
  <c r="K95" i="7"/>
  <c r="K95" i="4" s="1"/>
  <c r="K97" i="7"/>
  <c r="K97" i="4" s="1"/>
  <c r="K99" i="7"/>
  <c r="K99" i="4" s="1"/>
  <c r="F108" i="7"/>
  <c r="F125" i="7"/>
  <c r="F129" i="7"/>
  <c r="F146" i="7"/>
  <c r="F163" i="7"/>
  <c r="F167" i="7"/>
  <c r="H256" i="7"/>
  <c r="H260" i="7"/>
  <c r="F276" i="7"/>
  <c r="H277" i="7"/>
  <c r="F280" i="7"/>
  <c r="H295" i="7"/>
  <c r="H299" i="7"/>
  <c r="H316" i="7"/>
  <c r="H320" i="7"/>
  <c r="H337" i="7"/>
  <c r="H341" i="7"/>
  <c r="H358" i="7"/>
  <c r="H375" i="7"/>
  <c r="H379" i="7"/>
  <c r="H396" i="7"/>
  <c r="H400" i="7"/>
  <c r="H417" i="7"/>
  <c r="H421" i="7"/>
  <c r="H438" i="7"/>
  <c r="H455" i="7"/>
  <c r="H459" i="7"/>
  <c r="H466" i="7"/>
  <c r="H468" i="7"/>
  <c r="H470" i="7"/>
  <c r="F488" i="7"/>
  <c r="H489" i="7"/>
  <c r="F492" i="7"/>
  <c r="H495" i="7"/>
  <c r="F498" i="7"/>
  <c r="H499" i="7"/>
  <c r="F515" i="7"/>
  <c r="H516" i="7"/>
  <c r="F519" i="7"/>
  <c r="H520" i="7"/>
  <c r="F536" i="7"/>
  <c r="H537" i="7"/>
  <c r="F540" i="7"/>
  <c r="H541" i="7"/>
  <c r="F557" i="7"/>
  <c r="H558" i="7"/>
  <c r="F561" i="7"/>
  <c r="H584" i="7"/>
  <c r="H588" i="7"/>
  <c r="H605" i="7"/>
  <c r="H609" i="7"/>
  <c r="H626" i="7"/>
  <c r="H630" i="7"/>
  <c r="H647" i="7"/>
  <c r="H664" i="7"/>
  <c r="H668" i="7"/>
  <c r="H685" i="7"/>
  <c r="H689" i="7"/>
  <c r="H706" i="7"/>
  <c r="H710" i="7"/>
  <c r="S3" i="8"/>
  <c r="O93" i="8"/>
  <c r="O160" i="8"/>
  <c r="H557" i="7"/>
  <c r="H561" i="7"/>
  <c r="F586" i="7"/>
  <c r="H587" i="7"/>
  <c r="F590" i="7"/>
  <c r="F666" i="7"/>
  <c r="F670" i="7"/>
  <c r="F687" i="7"/>
  <c r="F704" i="7"/>
  <c r="F708" i="7"/>
  <c r="S12" i="8"/>
  <c r="S15" i="8"/>
  <c r="Q20" i="8"/>
  <c r="O37" i="8"/>
  <c r="T37" i="8" s="1"/>
  <c r="Q67" i="8"/>
  <c r="T67" i="8" s="1"/>
  <c r="Q71" i="8"/>
  <c r="T71" i="8" s="1"/>
  <c r="S76" i="8"/>
  <c r="P4" i="8"/>
  <c r="O5" i="8"/>
  <c r="S5" i="8"/>
  <c r="N6" i="8"/>
  <c r="R6" i="8"/>
  <c r="R10" i="8" s="1"/>
  <c r="P8" i="8"/>
  <c r="O9" i="8"/>
  <c r="S9" i="8"/>
  <c r="P13" i="8"/>
  <c r="O14" i="8"/>
  <c r="S14" i="8"/>
  <c r="N15" i="8"/>
  <c r="R15" i="8"/>
  <c r="P17" i="8"/>
  <c r="O18" i="8"/>
  <c r="S18" i="8"/>
  <c r="N19" i="8"/>
  <c r="R19" i="8"/>
  <c r="P21" i="8"/>
  <c r="O22" i="8"/>
  <c r="S22" i="8"/>
  <c r="N23" i="8"/>
  <c r="R23" i="8"/>
  <c r="P25" i="8"/>
  <c r="N28" i="8"/>
  <c r="R28" i="8"/>
  <c r="P30" i="8"/>
  <c r="O31" i="8"/>
  <c r="S31" i="8"/>
  <c r="N32" i="8"/>
  <c r="R32" i="8"/>
  <c r="P34" i="8"/>
  <c r="O35" i="8"/>
  <c r="S35" i="8"/>
  <c r="N36" i="8"/>
  <c r="R36" i="8"/>
  <c r="P38" i="8"/>
  <c r="O39" i="8"/>
  <c r="S39" i="8"/>
  <c r="N40" i="8"/>
  <c r="R40" i="8"/>
  <c r="O44" i="8"/>
  <c r="S44" i="8"/>
  <c r="N45" i="8"/>
  <c r="R45" i="8"/>
  <c r="P47" i="8"/>
  <c r="O48" i="8"/>
  <c r="S48" i="8"/>
  <c r="N49" i="8"/>
  <c r="R49" i="8"/>
  <c r="P51" i="8"/>
  <c r="O52" i="8"/>
  <c r="S52" i="8"/>
  <c r="N53" i="8"/>
  <c r="R53" i="8"/>
  <c r="P55" i="8"/>
  <c r="O56" i="8"/>
  <c r="S56" i="8"/>
  <c r="N57" i="8"/>
  <c r="R57" i="8"/>
  <c r="P60" i="8"/>
  <c r="O61" i="8"/>
  <c r="S61" i="8"/>
  <c r="N62" i="8"/>
  <c r="R62" i="8"/>
  <c r="P64" i="8"/>
  <c r="O65" i="8"/>
  <c r="S65" i="8"/>
  <c r="N66" i="8"/>
  <c r="R66" i="8"/>
  <c r="P68" i="8"/>
  <c r="O69" i="8"/>
  <c r="S69" i="8"/>
  <c r="N70" i="8"/>
  <c r="R70" i="8"/>
  <c r="P72" i="8"/>
  <c r="O73" i="8"/>
  <c r="S73" i="8"/>
  <c r="P77" i="8"/>
  <c r="O78" i="8"/>
  <c r="S78" i="8"/>
  <c r="N79" i="8"/>
  <c r="R79" i="8"/>
  <c r="P81" i="8"/>
  <c r="O82" i="8"/>
  <c r="S82" i="8"/>
  <c r="N90" i="8"/>
  <c r="S90" i="8"/>
  <c r="S92" i="8"/>
  <c r="O92" i="8"/>
  <c r="Q92" i="8"/>
  <c r="R94" i="8"/>
  <c r="R97" i="8"/>
  <c r="N97" i="8"/>
  <c r="S97" i="8"/>
  <c r="P98" i="8"/>
  <c r="R102" i="8"/>
  <c r="N102" i="8"/>
  <c r="S102" i="8"/>
  <c r="P103" i="8"/>
  <c r="T104" i="8"/>
  <c r="E111" i="8"/>
  <c r="S116" i="8"/>
  <c r="O116" i="8"/>
  <c r="R116" i="8"/>
  <c r="N116" i="8"/>
  <c r="P116" i="8"/>
  <c r="E124" i="8"/>
  <c r="S127" i="8"/>
  <c r="O127" i="8"/>
  <c r="R127" i="8"/>
  <c r="R128" i="8"/>
  <c r="N128" i="8"/>
  <c r="P128" i="8"/>
  <c r="S131" i="8"/>
  <c r="O131" i="8"/>
  <c r="R131" i="8"/>
  <c r="N131" i="8"/>
  <c r="R132" i="8"/>
  <c r="N132" i="8"/>
  <c r="Q132" i="8"/>
  <c r="P132" i="8"/>
  <c r="T138" i="8"/>
  <c r="Q145" i="8"/>
  <c r="S145" i="8"/>
  <c r="O145" i="8"/>
  <c r="R145" i="8"/>
  <c r="N145" i="8"/>
  <c r="E146" i="8"/>
  <c r="T152" i="8"/>
  <c r="Q159" i="8"/>
  <c r="Q223" i="8"/>
  <c r="Q237" i="8"/>
  <c r="P5" i="8"/>
  <c r="P9" i="8"/>
  <c r="P14" i="8"/>
  <c r="P18" i="8"/>
  <c r="P22" i="8"/>
  <c r="P31" i="8"/>
  <c r="P35" i="8"/>
  <c r="P39" i="8"/>
  <c r="P44" i="8"/>
  <c r="P48" i="8"/>
  <c r="P52" i="8"/>
  <c r="P56" i="8"/>
  <c r="P61" i="8"/>
  <c r="P65" i="8"/>
  <c r="P69" i="8"/>
  <c r="P73" i="8"/>
  <c r="P78" i="8"/>
  <c r="P82" i="8"/>
  <c r="R85" i="8"/>
  <c r="N85" i="8"/>
  <c r="S85" i="8"/>
  <c r="T87" i="8"/>
  <c r="N94" i="8"/>
  <c r="S94" i="8"/>
  <c r="S96" i="8"/>
  <c r="O96" i="8"/>
  <c r="Q96" i="8"/>
  <c r="S101" i="8"/>
  <c r="O101" i="8"/>
  <c r="Q101" i="8"/>
  <c r="R106" i="8"/>
  <c r="N106" i="8"/>
  <c r="S106" i="8"/>
  <c r="R111" i="8"/>
  <c r="N111" i="8"/>
  <c r="Q111" i="8"/>
  <c r="P111" i="8"/>
  <c r="S114" i="8"/>
  <c r="O114" i="8"/>
  <c r="R114" i="8"/>
  <c r="N114" i="8"/>
  <c r="S115" i="8"/>
  <c r="O115" i="8"/>
  <c r="R115" i="8"/>
  <c r="N115" i="8"/>
  <c r="P115" i="8"/>
  <c r="S123" i="8"/>
  <c r="O123" i="8"/>
  <c r="R123" i="8"/>
  <c r="N123" i="8"/>
  <c r="R124" i="8"/>
  <c r="N124" i="8"/>
  <c r="Q124" i="8"/>
  <c r="P124" i="8"/>
  <c r="Q149" i="8"/>
  <c r="S149" i="8"/>
  <c r="O149" i="8"/>
  <c r="R149" i="8"/>
  <c r="N149" i="8"/>
  <c r="O176" i="8"/>
  <c r="N206" i="8"/>
  <c r="Q246" i="8"/>
  <c r="Q255" i="8"/>
  <c r="Q270" i="8"/>
  <c r="N272" i="8"/>
  <c r="Q5" i="8"/>
  <c r="P6" i="8"/>
  <c r="Q9" i="8"/>
  <c r="Q14" i="8"/>
  <c r="P15" i="8"/>
  <c r="Q18" i="8"/>
  <c r="P19" i="8"/>
  <c r="Q22" i="8"/>
  <c r="P23" i="8"/>
  <c r="P28" i="8"/>
  <c r="Q31" i="8"/>
  <c r="P32" i="8"/>
  <c r="Q35" i="8"/>
  <c r="P36" i="8"/>
  <c r="Q39" i="8"/>
  <c r="P40" i="8"/>
  <c r="Q44" i="8"/>
  <c r="P45" i="8"/>
  <c r="Q48" i="8"/>
  <c r="P49" i="8"/>
  <c r="Q52" i="8"/>
  <c r="P53" i="8"/>
  <c r="Q56" i="8"/>
  <c r="P57" i="8"/>
  <c r="Q61" i="8"/>
  <c r="P62" i="8"/>
  <c r="Q65" i="8"/>
  <c r="P66" i="8"/>
  <c r="P70" i="8"/>
  <c r="Q73" i="8"/>
  <c r="Q78" i="8"/>
  <c r="P79" i="8"/>
  <c r="Q82" i="8"/>
  <c r="O85" i="8"/>
  <c r="E86" i="8"/>
  <c r="R89" i="8"/>
  <c r="N89" i="8"/>
  <c r="S89" i="8"/>
  <c r="E93" i="8"/>
  <c r="O94" i="8"/>
  <c r="R96" i="8"/>
  <c r="N98" i="8"/>
  <c r="S98" i="8"/>
  <c r="R101" i="8"/>
  <c r="N103" i="8"/>
  <c r="S103" i="8"/>
  <c r="S105" i="8"/>
  <c r="O105" i="8"/>
  <c r="Q105" i="8"/>
  <c r="O106" i="8"/>
  <c r="E107" i="8"/>
  <c r="S110" i="8"/>
  <c r="O110" i="8"/>
  <c r="Q110" i="8"/>
  <c r="S111" i="8"/>
  <c r="P114" i="8"/>
  <c r="Q115" i="8"/>
  <c r="S119" i="8"/>
  <c r="O119" i="8"/>
  <c r="R119" i="8"/>
  <c r="N119" i="8"/>
  <c r="R120" i="8"/>
  <c r="N120" i="8"/>
  <c r="Q120" i="8"/>
  <c r="P120" i="8"/>
  <c r="P123" i="8"/>
  <c r="S124" i="8"/>
  <c r="L128" i="8"/>
  <c r="M128" i="8" s="1"/>
  <c r="Q128" i="8" s="1"/>
  <c r="E129" i="8"/>
  <c r="L132" i="8"/>
  <c r="M132" i="8" s="1"/>
  <c r="N142" i="8"/>
  <c r="Q153" i="8"/>
  <c r="S153" i="8"/>
  <c r="O153" i="8"/>
  <c r="R153" i="8"/>
  <c r="N153" i="8"/>
  <c r="Q166" i="8"/>
  <c r="S166" i="8"/>
  <c r="O166" i="8"/>
  <c r="R166" i="8"/>
  <c r="N166" i="8"/>
  <c r="T177" i="8"/>
  <c r="Q207" i="8"/>
  <c r="T207" i="8" s="1"/>
  <c r="O248" i="8"/>
  <c r="O257" i="8"/>
  <c r="Q329" i="8"/>
  <c r="O4" i="8"/>
  <c r="N5" i="8"/>
  <c r="O8" i="8"/>
  <c r="N9" i="8"/>
  <c r="O13" i="8"/>
  <c r="N14" i="8"/>
  <c r="O17" i="8"/>
  <c r="N18" i="8"/>
  <c r="O21" i="8"/>
  <c r="N22" i="8"/>
  <c r="O25" i="8"/>
  <c r="O30" i="8"/>
  <c r="N31" i="8"/>
  <c r="O34" i="8"/>
  <c r="N35" i="8"/>
  <c r="O38" i="8"/>
  <c r="N39" i="8"/>
  <c r="N44" i="8"/>
  <c r="O47" i="8"/>
  <c r="N48" i="8"/>
  <c r="O51" i="8"/>
  <c r="N52" i="8"/>
  <c r="O55" i="8"/>
  <c r="N56" i="8"/>
  <c r="O60" i="8"/>
  <c r="N61" i="8"/>
  <c r="O64" i="8"/>
  <c r="N65" i="8"/>
  <c r="O68" i="8"/>
  <c r="N69" i="8"/>
  <c r="O72" i="8"/>
  <c r="N73" i="8"/>
  <c r="O77" i="8"/>
  <c r="N78" i="8"/>
  <c r="O81" i="8"/>
  <c r="N82" i="8"/>
  <c r="P85" i="8"/>
  <c r="N86" i="8"/>
  <c r="S86" i="8"/>
  <c r="S88" i="8"/>
  <c r="O88" i="8"/>
  <c r="Q88" i="8"/>
  <c r="O89" i="8"/>
  <c r="E90" i="8"/>
  <c r="R90" i="8"/>
  <c r="P92" i="8"/>
  <c r="R93" i="8"/>
  <c r="N93" i="8"/>
  <c r="S93" i="8"/>
  <c r="P94" i="8"/>
  <c r="N96" i="8"/>
  <c r="E97" i="8"/>
  <c r="Q97" i="8"/>
  <c r="O98" i="8"/>
  <c r="N101" i="8"/>
  <c r="E102" i="8"/>
  <c r="Q102" i="8"/>
  <c r="O103" i="8"/>
  <c r="R105" i="8"/>
  <c r="P106" i="8"/>
  <c r="N107" i="8"/>
  <c r="S107" i="8"/>
  <c r="R110" i="8"/>
  <c r="E112" i="8"/>
  <c r="Q114" i="8"/>
  <c r="P119" i="8"/>
  <c r="S120" i="8"/>
  <c r="Q123" i="8"/>
  <c r="E125" i="8"/>
  <c r="O128" i="8"/>
  <c r="O132" i="8"/>
  <c r="T137" i="8"/>
  <c r="P145" i="8"/>
  <c r="Q157" i="8"/>
  <c r="S157" i="8"/>
  <c r="O157" i="8"/>
  <c r="R157" i="8"/>
  <c r="N157" i="8"/>
  <c r="E158" i="8"/>
  <c r="S158" i="8"/>
  <c r="Q161" i="8"/>
  <c r="S161" i="8"/>
  <c r="O161" i="8"/>
  <c r="R161" i="8"/>
  <c r="N161" i="8"/>
  <c r="E162" i="8"/>
  <c r="Q170" i="8"/>
  <c r="S170" i="8"/>
  <c r="O170" i="8"/>
  <c r="R170" i="8"/>
  <c r="N170" i="8"/>
  <c r="E171" i="8"/>
  <c r="Q174" i="8"/>
  <c r="S174" i="8"/>
  <c r="O174" i="8"/>
  <c r="R174" i="8"/>
  <c r="N174" i="8"/>
  <c r="E175" i="8"/>
  <c r="T199" i="8"/>
  <c r="T224" i="8"/>
  <c r="T265" i="8"/>
  <c r="P112" i="8"/>
  <c r="T112" i="8" s="1"/>
  <c r="P121" i="8"/>
  <c r="P125" i="8"/>
  <c r="T125" i="8" s="1"/>
  <c r="P129" i="8"/>
  <c r="P143" i="8"/>
  <c r="T143" i="8" s="1"/>
  <c r="Q146" i="8"/>
  <c r="P147" i="8"/>
  <c r="T147" i="8" s="1"/>
  <c r="Q150" i="8"/>
  <c r="P151" i="8"/>
  <c r="Q154" i="8"/>
  <c r="P155" i="8"/>
  <c r="T155" i="8" s="1"/>
  <c r="Q158" i="8"/>
  <c r="P159" i="8"/>
  <c r="Q162" i="8"/>
  <c r="P163" i="8"/>
  <c r="T163" i="8" s="1"/>
  <c r="Q167" i="8"/>
  <c r="P168" i="8"/>
  <c r="Q171" i="8"/>
  <c r="P172" i="8"/>
  <c r="T172" i="8" s="1"/>
  <c r="Q175" i="8"/>
  <c r="P176" i="8"/>
  <c r="N178" i="8"/>
  <c r="R178" i="8"/>
  <c r="Q179" i="8"/>
  <c r="N183" i="8"/>
  <c r="R183" i="8"/>
  <c r="Q184" i="8"/>
  <c r="P185" i="8"/>
  <c r="N187" i="8"/>
  <c r="R187" i="8"/>
  <c r="Q188" i="8"/>
  <c r="P189" i="8"/>
  <c r="T189" i="8" s="1"/>
  <c r="N191" i="8"/>
  <c r="R191" i="8"/>
  <c r="Q192" i="8"/>
  <c r="P193" i="8"/>
  <c r="T193" i="8" s="1"/>
  <c r="N195" i="8"/>
  <c r="R195" i="8"/>
  <c r="P198" i="8"/>
  <c r="N200" i="8"/>
  <c r="R200" i="8"/>
  <c r="Q201" i="8"/>
  <c r="P202" i="8"/>
  <c r="T202" i="8" s="1"/>
  <c r="N204" i="8"/>
  <c r="R204" i="8"/>
  <c r="Q205" i="8"/>
  <c r="P206" i="8"/>
  <c r="N208" i="8"/>
  <c r="R208" i="8"/>
  <c r="Q209" i="8"/>
  <c r="P210" i="8"/>
  <c r="T210" i="8" s="1"/>
  <c r="Q214" i="8"/>
  <c r="P215" i="8"/>
  <c r="N217" i="8"/>
  <c r="R217" i="8"/>
  <c r="Q218" i="8"/>
  <c r="P219" i="8"/>
  <c r="T219" i="8" s="1"/>
  <c r="N221" i="8"/>
  <c r="R221" i="8"/>
  <c r="Q222" i="8"/>
  <c r="P223" i="8"/>
  <c r="N225" i="8"/>
  <c r="R225" i="8"/>
  <c r="Q226" i="8"/>
  <c r="P227" i="8"/>
  <c r="T227" i="8" s="1"/>
  <c r="N230" i="8"/>
  <c r="R230" i="8"/>
  <c r="Q231" i="8"/>
  <c r="P232" i="8"/>
  <c r="N234" i="8"/>
  <c r="R234" i="8"/>
  <c r="Q235" i="8"/>
  <c r="P236" i="8"/>
  <c r="N238" i="8"/>
  <c r="R238" i="8"/>
  <c r="Q239" i="8"/>
  <c r="P240" i="8"/>
  <c r="T240" i="8" s="1"/>
  <c r="N242" i="8"/>
  <c r="R242" i="8"/>
  <c r="Q243" i="8"/>
  <c r="N247" i="8"/>
  <c r="R247" i="8"/>
  <c r="Q248" i="8"/>
  <c r="P249" i="8"/>
  <c r="N251" i="8"/>
  <c r="R251" i="8"/>
  <c r="Q252" i="8"/>
  <c r="N256" i="8"/>
  <c r="R256" i="8"/>
  <c r="Q257" i="8"/>
  <c r="P258" i="8"/>
  <c r="T258" i="8" s="1"/>
  <c r="N260" i="8"/>
  <c r="R260" i="8"/>
  <c r="Q261" i="8"/>
  <c r="Q263" i="8"/>
  <c r="P264" i="8"/>
  <c r="T264" i="8" s="1"/>
  <c r="N266" i="8"/>
  <c r="R266" i="8"/>
  <c r="Q267" i="8"/>
  <c r="P268" i="8"/>
  <c r="T268" i="8" s="1"/>
  <c r="N270" i="8"/>
  <c r="R270" i="8"/>
  <c r="Q271" i="8"/>
  <c r="P272" i="8"/>
  <c r="N274" i="8"/>
  <c r="R274" i="8"/>
  <c r="R275" i="8"/>
  <c r="R278" i="8"/>
  <c r="N278" i="8"/>
  <c r="S278" i="8"/>
  <c r="P279" i="8"/>
  <c r="N281" i="8"/>
  <c r="E283" i="8"/>
  <c r="P287" i="8"/>
  <c r="T289" i="8"/>
  <c r="P291" i="8"/>
  <c r="P295" i="8"/>
  <c r="S296" i="8"/>
  <c r="P299" i="8"/>
  <c r="T302" i="8"/>
  <c r="P304" i="8"/>
  <c r="S305" i="8"/>
  <c r="P308" i="8"/>
  <c r="S309" i="8"/>
  <c r="Q310" i="8"/>
  <c r="T310" i="8" s="1"/>
  <c r="L313" i="8"/>
  <c r="M313" i="8" s="1"/>
  <c r="E314" i="8"/>
  <c r="E318" i="8"/>
  <c r="S321" i="8"/>
  <c r="O321" i="8"/>
  <c r="R321" i="8"/>
  <c r="N321" i="8"/>
  <c r="R322" i="8"/>
  <c r="N322" i="8"/>
  <c r="Q322" i="8"/>
  <c r="P322" i="8"/>
  <c r="L326" i="8"/>
  <c r="M326" i="8" s="1"/>
  <c r="E327" i="8"/>
  <c r="S329" i="8"/>
  <c r="O329" i="8"/>
  <c r="R329" i="8"/>
  <c r="N329" i="8"/>
  <c r="R330" i="8"/>
  <c r="N330" i="8"/>
  <c r="Q330" i="8"/>
  <c r="P330" i="8"/>
  <c r="S334" i="8"/>
  <c r="O334" i="8"/>
  <c r="R334" i="8"/>
  <c r="N334" i="8"/>
  <c r="R335" i="8"/>
  <c r="N335" i="8"/>
  <c r="Q335" i="8"/>
  <c r="P335" i="8"/>
  <c r="S338" i="8"/>
  <c r="O338" i="8"/>
  <c r="R338" i="8"/>
  <c r="N338" i="8"/>
  <c r="R339" i="8"/>
  <c r="N339" i="8"/>
  <c r="Q339" i="8"/>
  <c r="P339" i="8"/>
  <c r="R342" i="8"/>
  <c r="O342" i="8"/>
  <c r="S342" i="8"/>
  <c r="N342" i="8"/>
  <c r="E344" i="8"/>
  <c r="Q350" i="8"/>
  <c r="S352" i="8"/>
  <c r="R355" i="8"/>
  <c r="N355" i="8"/>
  <c r="Q355" i="8"/>
  <c r="P355" i="8"/>
  <c r="R359" i="8"/>
  <c r="N359" i="8"/>
  <c r="P359" i="8"/>
  <c r="O359" i="8"/>
  <c r="Q359" i="8"/>
  <c r="T365" i="8"/>
  <c r="L377" i="8"/>
  <c r="E377" i="8"/>
  <c r="R379" i="8"/>
  <c r="N379" i="8"/>
  <c r="S379" i="8"/>
  <c r="Q379" i="8"/>
  <c r="P379" i="8"/>
  <c r="L417" i="8"/>
  <c r="E417" i="8"/>
  <c r="Q433" i="8"/>
  <c r="R433" i="8"/>
  <c r="P433" i="8"/>
  <c r="S433" i="8"/>
  <c r="O433" i="8"/>
  <c r="N146" i="8"/>
  <c r="R146" i="8"/>
  <c r="N150" i="8"/>
  <c r="R150" i="8"/>
  <c r="N154" i="8"/>
  <c r="R154" i="8"/>
  <c r="N158" i="8"/>
  <c r="R158" i="8"/>
  <c r="N162" i="8"/>
  <c r="R162" i="8"/>
  <c r="N167" i="8"/>
  <c r="R167" i="8"/>
  <c r="N171" i="8"/>
  <c r="R171" i="8"/>
  <c r="N175" i="8"/>
  <c r="R175" i="8"/>
  <c r="O178" i="8"/>
  <c r="S178" i="8"/>
  <c r="N179" i="8"/>
  <c r="R179" i="8"/>
  <c r="O183" i="8"/>
  <c r="S183" i="8"/>
  <c r="N184" i="8"/>
  <c r="R184" i="8"/>
  <c r="O187" i="8"/>
  <c r="S187" i="8"/>
  <c r="N188" i="8"/>
  <c r="R188" i="8"/>
  <c r="O191" i="8"/>
  <c r="S191" i="8"/>
  <c r="N192" i="8"/>
  <c r="R192" i="8"/>
  <c r="O195" i="8"/>
  <c r="S195" i="8"/>
  <c r="O200" i="8"/>
  <c r="S200" i="8"/>
  <c r="N201" i="8"/>
  <c r="R201" i="8"/>
  <c r="O204" i="8"/>
  <c r="S204" i="8"/>
  <c r="N205" i="8"/>
  <c r="R205" i="8"/>
  <c r="O208" i="8"/>
  <c r="N209" i="8"/>
  <c r="R209" i="8"/>
  <c r="N214" i="8"/>
  <c r="R214" i="8"/>
  <c r="O217" i="8"/>
  <c r="S217" i="8"/>
  <c r="N218" i="8"/>
  <c r="R218" i="8"/>
  <c r="O221" i="8"/>
  <c r="S221" i="8"/>
  <c r="N222" i="8"/>
  <c r="R222" i="8"/>
  <c r="O225" i="8"/>
  <c r="S225" i="8"/>
  <c r="N226" i="8"/>
  <c r="R226" i="8"/>
  <c r="O230" i="8"/>
  <c r="S230" i="8"/>
  <c r="N231" i="8"/>
  <c r="R231" i="8"/>
  <c r="O234" i="8"/>
  <c r="S234" i="8"/>
  <c r="N235" i="8"/>
  <c r="R235" i="8"/>
  <c r="O238" i="8"/>
  <c r="S238" i="8"/>
  <c r="N239" i="8"/>
  <c r="R239" i="8"/>
  <c r="O242" i="8"/>
  <c r="S242" i="8"/>
  <c r="N243" i="8"/>
  <c r="R243" i="8"/>
  <c r="O247" i="8"/>
  <c r="N248" i="8"/>
  <c r="R248" i="8"/>
  <c r="O251" i="8"/>
  <c r="S251" i="8"/>
  <c r="N252" i="8"/>
  <c r="R252" i="8"/>
  <c r="O256" i="8"/>
  <c r="S256" i="8"/>
  <c r="N257" i="8"/>
  <c r="R257" i="8"/>
  <c r="O260" i="8"/>
  <c r="S260" i="8"/>
  <c r="N261" i="8"/>
  <c r="R261" i="8"/>
  <c r="N263" i="8"/>
  <c r="R263" i="8"/>
  <c r="O266" i="8"/>
  <c r="S266" i="8"/>
  <c r="N267" i="8"/>
  <c r="R267" i="8"/>
  <c r="O270" i="8"/>
  <c r="S270" i="8"/>
  <c r="N271" i="8"/>
  <c r="R271" i="8"/>
  <c r="O274" i="8"/>
  <c r="S274" i="8"/>
  <c r="N275" i="8"/>
  <c r="S275" i="8"/>
  <c r="S277" i="8"/>
  <c r="O277" i="8"/>
  <c r="Q277" i="8"/>
  <c r="O278" i="8"/>
  <c r="E279" i="8"/>
  <c r="R279" i="8"/>
  <c r="S282" i="8"/>
  <c r="O282" i="8"/>
  <c r="R282" i="8"/>
  <c r="N282" i="8"/>
  <c r="R283" i="8"/>
  <c r="N283" i="8"/>
  <c r="Q283" i="8"/>
  <c r="P283" i="8"/>
  <c r="E289" i="8"/>
  <c r="E293" i="8"/>
  <c r="E297" i="8"/>
  <c r="E302" i="8"/>
  <c r="E306" i="8"/>
  <c r="E310" i="8"/>
  <c r="R318" i="8"/>
  <c r="N318" i="8"/>
  <c r="Q318" i="8"/>
  <c r="P318" i="8"/>
  <c r="P321" i="8"/>
  <c r="S322" i="8"/>
  <c r="P329" i="8"/>
  <c r="S330" i="8"/>
  <c r="P334" i="8"/>
  <c r="S335" i="8"/>
  <c r="P338" i="8"/>
  <c r="S339" i="8"/>
  <c r="P342" i="8"/>
  <c r="N343" i="8"/>
  <c r="S345" i="8"/>
  <c r="O345" i="8"/>
  <c r="P345" i="8"/>
  <c r="N345" i="8"/>
  <c r="L346" i="8"/>
  <c r="M346" i="8" s="1"/>
  <c r="E346" i="8"/>
  <c r="Q347" i="8"/>
  <c r="P347" i="8"/>
  <c r="O347" i="8"/>
  <c r="R347" i="8"/>
  <c r="O355" i="8"/>
  <c r="T357" i="8"/>
  <c r="S359" i="8"/>
  <c r="E365" i="8"/>
  <c r="S398" i="8"/>
  <c r="O398" i="8"/>
  <c r="R398" i="8"/>
  <c r="N398" i="8"/>
  <c r="Q398" i="8"/>
  <c r="P398" i="8"/>
  <c r="R399" i="8"/>
  <c r="N399" i="8"/>
  <c r="Q399" i="8"/>
  <c r="O399" i="8"/>
  <c r="S399" i="8"/>
  <c r="L408" i="8"/>
  <c r="M408" i="8" s="1"/>
  <c r="T408" i="8" s="1"/>
  <c r="E408" i="8"/>
  <c r="L442" i="8"/>
  <c r="E442" i="8"/>
  <c r="P178" i="8"/>
  <c r="P183" i="8"/>
  <c r="P187" i="8"/>
  <c r="P191" i="8"/>
  <c r="P195" i="8"/>
  <c r="P200" i="8"/>
  <c r="P204" i="8"/>
  <c r="P208" i="8"/>
  <c r="P217" i="8"/>
  <c r="P221" i="8"/>
  <c r="P225" i="8"/>
  <c r="P230" i="8"/>
  <c r="P234" i="8"/>
  <c r="P238" i="8"/>
  <c r="P242" i="8"/>
  <c r="P247" i="8"/>
  <c r="P251" i="8"/>
  <c r="P256" i="8"/>
  <c r="P260" i="8"/>
  <c r="P266" i="8"/>
  <c r="P270" i="8"/>
  <c r="P274" i="8"/>
  <c r="R277" i="8"/>
  <c r="N279" i="8"/>
  <c r="S279" i="8"/>
  <c r="S281" i="8"/>
  <c r="O281" i="8"/>
  <c r="Q281" i="8"/>
  <c r="S312" i="8"/>
  <c r="O312" i="8"/>
  <c r="R312" i="8"/>
  <c r="N312" i="8"/>
  <c r="R313" i="8"/>
  <c r="N313" i="8"/>
  <c r="Q313" i="8"/>
  <c r="P313" i="8"/>
  <c r="S325" i="8"/>
  <c r="O325" i="8"/>
  <c r="R325" i="8"/>
  <c r="N325" i="8"/>
  <c r="N326" i="8"/>
  <c r="Q326" i="8"/>
  <c r="P326" i="8"/>
  <c r="Q342" i="8"/>
  <c r="S355" i="8"/>
  <c r="E361" i="8"/>
  <c r="Q364" i="8"/>
  <c r="R364" i="8"/>
  <c r="P364" i="8"/>
  <c r="N364" i="8"/>
  <c r="S366" i="8"/>
  <c r="O366" i="8"/>
  <c r="P366" i="8"/>
  <c r="N366" i="8"/>
  <c r="L367" i="8"/>
  <c r="M367" i="8" s="1"/>
  <c r="R367" i="8" s="1"/>
  <c r="E367" i="8"/>
  <c r="Q368" i="8"/>
  <c r="P368" i="8"/>
  <c r="O368" i="8"/>
  <c r="R368" i="8"/>
  <c r="S370" i="8"/>
  <c r="O370" i="8"/>
  <c r="N370" i="8"/>
  <c r="R370" i="8"/>
  <c r="Q370" i="8"/>
  <c r="L381" i="8"/>
  <c r="M381" i="8" s="1"/>
  <c r="E381" i="8"/>
  <c r="Q382" i="8"/>
  <c r="R382" i="8"/>
  <c r="P382" i="8"/>
  <c r="O382" i="8"/>
  <c r="S382" i="8"/>
  <c r="S402" i="8"/>
  <c r="O402" i="8"/>
  <c r="R402" i="8"/>
  <c r="N402" i="8"/>
  <c r="Q402" i="8"/>
  <c r="P402" i="8"/>
  <c r="R403" i="8"/>
  <c r="N403" i="8"/>
  <c r="Q403" i="8"/>
  <c r="O403" i="8"/>
  <c r="S403" i="8"/>
  <c r="R406" i="8"/>
  <c r="N406" i="8"/>
  <c r="P406" i="8"/>
  <c r="O406" i="8"/>
  <c r="S406" i="8"/>
  <c r="P275" i="8"/>
  <c r="E278" i="8"/>
  <c r="O279" i="8"/>
  <c r="R281" i="8"/>
  <c r="S287" i="8"/>
  <c r="O287" i="8"/>
  <c r="R287" i="8"/>
  <c r="N287" i="8"/>
  <c r="R288" i="8"/>
  <c r="N288" i="8"/>
  <c r="Q288" i="8"/>
  <c r="P288" i="8"/>
  <c r="S291" i="8"/>
  <c r="O291" i="8"/>
  <c r="R291" i="8"/>
  <c r="N291" i="8"/>
  <c r="R292" i="8"/>
  <c r="N292" i="8"/>
  <c r="Q292" i="8"/>
  <c r="P292" i="8"/>
  <c r="S295" i="8"/>
  <c r="O295" i="8"/>
  <c r="R295" i="8"/>
  <c r="N295" i="8"/>
  <c r="R296" i="8"/>
  <c r="N296" i="8"/>
  <c r="Q296" i="8"/>
  <c r="P296" i="8"/>
  <c r="S299" i="8"/>
  <c r="O299" i="8"/>
  <c r="R299" i="8"/>
  <c r="N299" i="8"/>
  <c r="S304" i="8"/>
  <c r="O304" i="8"/>
  <c r="R304" i="8"/>
  <c r="N304" i="8"/>
  <c r="R305" i="8"/>
  <c r="N305" i="8"/>
  <c r="Q305" i="8"/>
  <c r="P305" i="8"/>
  <c r="S308" i="8"/>
  <c r="O308" i="8"/>
  <c r="R308" i="8"/>
  <c r="N308" i="8"/>
  <c r="R309" i="8"/>
  <c r="N309" i="8"/>
  <c r="Q309" i="8"/>
  <c r="P309" i="8"/>
  <c r="Q343" i="8"/>
  <c r="R343" i="8"/>
  <c r="P343" i="8"/>
  <c r="S343" i="8"/>
  <c r="S350" i="8"/>
  <c r="O350" i="8"/>
  <c r="P350" i="8"/>
  <c r="N350" i="8"/>
  <c r="L351" i="8"/>
  <c r="M351" i="8" s="1"/>
  <c r="E351" i="8"/>
  <c r="Q352" i="8"/>
  <c r="P352" i="8"/>
  <c r="O352" i="8"/>
  <c r="R352" i="8"/>
  <c r="S354" i="8"/>
  <c r="O354" i="8"/>
  <c r="N354" i="8"/>
  <c r="R354" i="8"/>
  <c r="Q354" i="8"/>
  <c r="L360" i="8"/>
  <c r="M360" i="8" s="1"/>
  <c r="E360" i="8"/>
  <c r="R375" i="8"/>
  <c r="N375" i="8"/>
  <c r="S375" i="8"/>
  <c r="Q375" i="8"/>
  <c r="P375" i="8"/>
  <c r="O379" i="8"/>
  <c r="S384" i="8"/>
  <c r="O384" i="8"/>
  <c r="P384" i="8"/>
  <c r="N384" i="8"/>
  <c r="R384" i="8"/>
  <c r="Q430" i="8"/>
  <c r="S439" i="8"/>
  <c r="O439" i="8"/>
  <c r="R439" i="8"/>
  <c r="Q439" i="8"/>
  <c r="P439" i="8"/>
  <c r="P448" i="8"/>
  <c r="Q448" i="8"/>
  <c r="O448" i="8"/>
  <c r="S448" i="8"/>
  <c r="R448" i="8"/>
  <c r="O501" i="8"/>
  <c r="T501" i="8" s="1"/>
  <c r="R376" i="8"/>
  <c r="N376" i="8"/>
  <c r="O376" i="8"/>
  <c r="N386" i="8"/>
  <c r="S386" i="8"/>
  <c r="P388" i="8"/>
  <c r="S388" i="8"/>
  <c r="O388" i="8"/>
  <c r="R388" i="8"/>
  <c r="S423" i="8"/>
  <c r="O423" i="8"/>
  <c r="N423" i="8"/>
  <c r="R423" i="8"/>
  <c r="Q423" i="8"/>
  <c r="L429" i="8"/>
  <c r="M429" i="8" s="1"/>
  <c r="R429" i="8" s="1"/>
  <c r="E429" i="8"/>
  <c r="L438" i="8"/>
  <c r="E438" i="8"/>
  <c r="P446" i="8"/>
  <c r="Q446" i="8"/>
  <c r="O446" i="8"/>
  <c r="N446" i="8"/>
  <c r="S454" i="8"/>
  <c r="O454" i="8"/>
  <c r="P454" i="8"/>
  <c r="N454" i="8"/>
  <c r="L455" i="8"/>
  <c r="M455" i="8" s="1"/>
  <c r="E455" i="8"/>
  <c r="Q456" i="8"/>
  <c r="P456" i="8"/>
  <c r="O456" i="8"/>
  <c r="R456" i="8"/>
  <c r="S458" i="8"/>
  <c r="O458" i="8"/>
  <c r="N458" i="8"/>
  <c r="R458" i="8"/>
  <c r="Q458" i="8"/>
  <c r="R463" i="8"/>
  <c r="N463" i="8"/>
  <c r="P463" i="8"/>
  <c r="O463" i="8"/>
  <c r="Q463" i="8"/>
  <c r="Q469" i="8"/>
  <c r="R469" i="8"/>
  <c r="P469" i="8"/>
  <c r="N469" i="8"/>
  <c r="S471" i="8"/>
  <c r="O471" i="8"/>
  <c r="P471" i="8"/>
  <c r="N471" i="8"/>
  <c r="L472" i="8"/>
  <c r="M472" i="8" s="1"/>
  <c r="E472" i="8"/>
  <c r="Q473" i="8"/>
  <c r="P473" i="8"/>
  <c r="O473" i="8"/>
  <c r="R473" i="8"/>
  <c r="S475" i="8"/>
  <c r="O475" i="8"/>
  <c r="N475" i="8"/>
  <c r="R475" i="8"/>
  <c r="Q475" i="8"/>
  <c r="R498" i="8"/>
  <c r="N498" i="8"/>
  <c r="Q498" i="8"/>
  <c r="P498" i="8"/>
  <c r="O286" i="8"/>
  <c r="S286" i="8"/>
  <c r="O290" i="8"/>
  <c r="S290" i="8"/>
  <c r="O294" i="8"/>
  <c r="S294" i="8"/>
  <c r="O298" i="8"/>
  <c r="S298" i="8"/>
  <c r="O303" i="8"/>
  <c r="S303" i="8"/>
  <c r="O307" i="8"/>
  <c r="S307" i="8"/>
  <c r="O311" i="8"/>
  <c r="S311" i="8"/>
  <c r="O315" i="8"/>
  <c r="S315" i="8"/>
  <c r="P319" i="8"/>
  <c r="T319" i="8" s="1"/>
  <c r="O320" i="8"/>
  <c r="S320" i="8"/>
  <c r="P323" i="8"/>
  <c r="T323" i="8" s="1"/>
  <c r="O324" i="8"/>
  <c r="S324" i="8"/>
  <c r="P327" i="8"/>
  <c r="T327" i="8" s="1"/>
  <c r="O328" i="8"/>
  <c r="S328" i="8"/>
  <c r="P331" i="8"/>
  <c r="T331" i="8" s="1"/>
  <c r="P336" i="8"/>
  <c r="P340" i="8"/>
  <c r="N356" i="8"/>
  <c r="S356" i="8"/>
  <c r="S358" i="8"/>
  <c r="O358" i="8"/>
  <c r="Q358" i="8"/>
  <c r="R360" i="8"/>
  <c r="R363" i="8"/>
  <c r="N363" i="8"/>
  <c r="S363" i="8"/>
  <c r="R373" i="8"/>
  <c r="N373" i="8"/>
  <c r="O373" i="8"/>
  <c r="E374" i="8"/>
  <c r="P376" i="8"/>
  <c r="R377" i="8"/>
  <c r="N377" i="8"/>
  <c r="O377" i="8"/>
  <c r="E378" i="8"/>
  <c r="R381" i="8"/>
  <c r="N381" i="8"/>
  <c r="S381" i="8"/>
  <c r="E385" i="8"/>
  <c r="O386" i="8"/>
  <c r="S389" i="8"/>
  <c r="O389" i="8"/>
  <c r="R389" i="8"/>
  <c r="N389" i="8"/>
  <c r="R390" i="8"/>
  <c r="N390" i="8"/>
  <c r="Q390" i="8"/>
  <c r="P390" i="8"/>
  <c r="S393" i="8"/>
  <c r="O393" i="8"/>
  <c r="R393" i="8"/>
  <c r="N393" i="8"/>
  <c r="R394" i="8"/>
  <c r="N394" i="8"/>
  <c r="Q394" i="8"/>
  <c r="P394" i="8"/>
  <c r="L399" i="8"/>
  <c r="M399" i="8" s="1"/>
  <c r="E400" i="8"/>
  <c r="L403" i="8"/>
  <c r="M403" i="8" s="1"/>
  <c r="E404" i="8"/>
  <c r="L410" i="8"/>
  <c r="M410" i="8" s="1"/>
  <c r="T417" i="8"/>
  <c r="E419" i="8"/>
  <c r="Q421" i="8"/>
  <c r="P421" i="8"/>
  <c r="O421" i="8"/>
  <c r="R421" i="8"/>
  <c r="R424" i="8"/>
  <c r="N424" i="8"/>
  <c r="Q424" i="8"/>
  <c r="P424" i="8"/>
  <c r="R428" i="8"/>
  <c r="N428" i="8"/>
  <c r="P428" i="8"/>
  <c r="O428" i="8"/>
  <c r="R446" i="8"/>
  <c r="Q454" i="8"/>
  <c r="S456" i="8"/>
  <c r="R459" i="8"/>
  <c r="N459" i="8"/>
  <c r="Q459" i="8"/>
  <c r="P459" i="8"/>
  <c r="S463" i="8"/>
  <c r="O469" i="8"/>
  <c r="Q471" i="8"/>
  <c r="S473" i="8"/>
  <c r="L478" i="8"/>
  <c r="M478" i="8" s="1"/>
  <c r="L485" i="8"/>
  <c r="M485" i="8" s="1"/>
  <c r="Q486" i="8"/>
  <c r="R486" i="8"/>
  <c r="P486" i="8"/>
  <c r="N486" i="8"/>
  <c r="S488" i="8"/>
  <c r="O488" i="8"/>
  <c r="P488" i="8"/>
  <c r="N488" i="8"/>
  <c r="L489" i="8"/>
  <c r="M489" i="8" s="1"/>
  <c r="E489" i="8"/>
  <c r="Q490" i="8"/>
  <c r="P490" i="8"/>
  <c r="O490" i="8"/>
  <c r="R490" i="8"/>
  <c r="O498" i="8"/>
  <c r="E343" i="8"/>
  <c r="R346" i="8"/>
  <c r="N346" i="8"/>
  <c r="S346" i="8"/>
  <c r="R351" i="8"/>
  <c r="N351" i="8"/>
  <c r="S351" i="8"/>
  <c r="N360" i="8"/>
  <c r="S360" i="8"/>
  <c r="S362" i="8"/>
  <c r="O362" i="8"/>
  <c r="Q362" i="8"/>
  <c r="N367" i="8"/>
  <c r="S367" i="8"/>
  <c r="R374" i="8"/>
  <c r="N374" i="8"/>
  <c r="O374" i="8"/>
  <c r="Q376" i="8"/>
  <c r="R378" i="8"/>
  <c r="N378" i="8"/>
  <c r="O378" i="8"/>
  <c r="R385" i="8"/>
  <c r="N385" i="8"/>
  <c r="S385" i="8"/>
  <c r="P386" i="8"/>
  <c r="T387" i="8"/>
  <c r="N388" i="8"/>
  <c r="P393" i="8"/>
  <c r="S394" i="8"/>
  <c r="O404" i="8"/>
  <c r="L407" i="8"/>
  <c r="M407" i="8" s="1"/>
  <c r="E407" i="8"/>
  <c r="E413" i="8"/>
  <c r="T419" i="8"/>
  <c r="S421" i="8"/>
  <c r="O424" i="8"/>
  <c r="S428" i="8"/>
  <c r="S440" i="8"/>
  <c r="O440" i="8"/>
  <c r="Q440" i="8"/>
  <c r="P440" i="8"/>
  <c r="R440" i="8"/>
  <c r="S443" i="8"/>
  <c r="O443" i="8"/>
  <c r="R443" i="8"/>
  <c r="Q443" i="8"/>
  <c r="N443" i="8"/>
  <c r="S446" i="8"/>
  <c r="P450" i="8"/>
  <c r="Q450" i="8"/>
  <c r="O450" i="8"/>
  <c r="N450" i="8"/>
  <c r="R454" i="8"/>
  <c r="O459" i="8"/>
  <c r="Q461" i="8"/>
  <c r="E465" i="8"/>
  <c r="S469" i="8"/>
  <c r="T470" i="8"/>
  <c r="R471" i="8"/>
  <c r="L482" i="8"/>
  <c r="M482" i="8" s="1"/>
  <c r="E482" i="8"/>
  <c r="O486" i="8"/>
  <c r="Q488" i="8"/>
  <c r="S490" i="8"/>
  <c r="S498" i="8"/>
  <c r="L500" i="8"/>
  <c r="M500" i="8" s="1"/>
  <c r="E500" i="8"/>
  <c r="N456" i="8"/>
  <c r="P458" i="8"/>
  <c r="L464" i="8"/>
  <c r="M464" i="8" s="1"/>
  <c r="E464" i="8"/>
  <c r="N473" i="8"/>
  <c r="P475" i="8"/>
  <c r="R481" i="8"/>
  <c r="N481" i="8"/>
  <c r="P481" i="8"/>
  <c r="O481" i="8"/>
  <c r="Q481" i="8"/>
  <c r="S486" i="8"/>
  <c r="R488" i="8"/>
  <c r="L494" i="8"/>
  <c r="M494" i="8" s="1"/>
  <c r="Q494" i="8" s="1"/>
  <c r="E494" i="8"/>
  <c r="Q495" i="8"/>
  <c r="P495" i="8"/>
  <c r="O495" i="8"/>
  <c r="R495" i="8"/>
  <c r="S497" i="8"/>
  <c r="O497" i="8"/>
  <c r="N497" i="8"/>
  <c r="R497" i="8"/>
  <c r="Q497" i="8"/>
  <c r="O392" i="8"/>
  <c r="S392" i="8"/>
  <c r="O397" i="8"/>
  <c r="S397" i="8"/>
  <c r="O401" i="8"/>
  <c r="S401" i="8"/>
  <c r="S405" i="8"/>
  <c r="O405" i="8"/>
  <c r="Q405" i="8"/>
  <c r="R407" i="8"/>
  <c r="R410" i="8"/>
  <c r="N410" i="8"/>
  <c r="S410" i="8"/>
  <c r="Q420" i="8"/>
  <c r="N425" i="8"/>
  <c r="S425" i="8"/>
  <c r="S427" i="8"/>
  <c r="O427" i="8"/>
  <c r="Q427" i="8"/>
  <c r="R432" i="8"/>
  <c r="N432" i="8"/>
  <c r="S432" i="8"/>
  <c r="S437" i="8"/>
  <c r="O437" i="8"/>
  <c r="N437" i="8"/>
  <c r="S441" i="8"/>
  <c r="O441" i="8"/>
  <c r="N441" i="8"/>
  <c r="R445" i="8"/>
  <c r="R447" i="8"/>
  <c r="R449" i="8"/>
  <c r="T449" i="8" s="1"/>
  <c r="R451" i="8"/>
  <c r="T451" i="8" s="1"/>
  <c r="Q460" i="8"/>
  <c r="N460" i="8"/>
  <c r="S460" i="8"/>
  <c r="S462" i="8"/>
  <c r="O462" i="8"/>
  <c r="Q462" i="8"/>
  <c r="R464" i="8"/>
  <c r="N478" i="8"/>
  <c r="S478" i="8"/>
  <c r="S480" i="8"/>
  <c r="O480" i="8"/>
  <c r="Q480" i="8"/>
  <c r="R482" i="8"/>
  <c r="R485" i="8"/>
  <c r="N485" i="8"/>
  <c r="S485" i="8"/>
  <c r="N499" i="8"/>
  <c r="S499" i="8"/>
  <c r="R503" i="8"/>
  <c r="N503" i="8"/>
  <c r="S503" i="8"/>
  <c r="P504" i="8"/>
  <c r="N506" i="8"/>
  <c r="N407" i="8"/>
  <c r="S407" i="8"/>
  <c r="S409" i="8"/>
  <c r="O409" i="8"/>
  <c r="Q409" i="8"/>
  <c r="R422" i="8"/>
  <c r="T422" i="8" s="1"/>
  <c r="N429" i="8"/>
  <c r="S429" i="8"/>
  <c r="S431" i="8"/>
  <c r="O431" i="8"/>
  <c r="Q431" i="8"/>
  <c r="S438" i="8"/>
  <c r="O438" i="8"/>
  <c r="N438" i="8"/>
  <c r="S442" i="8"/>
  <c r="O442" i="8"/>
  <c r="N442" i="8"/>
  <c r="N455" i="8"/>
  <c r="S455" i="8"/>
  <c r="N464" i="8"/>
  <c r="S464" i="8"/>
  <c r="S466" i="8"/>
  <c r="O466" i="8"/>
  <c r="Q466" i="8"/>
  <c r="R472" i="8"/>
  <c r="N472" i="8"/>
  <c r="S472" i="8"/>
  <c r="T474" i="8"/>
  <c r="N482" i="8"/>
  <c r="S482" i="8"/>
  <c r="S484" i="8"/>
  <c r="O484" i="8"/>
  <c r="Q484" i="8"/>
  <c r="R489" i="8"/>
  <c r="N489" i="8"/>
  <c r="S489" i="8"/>
  <c r="R494" i="8"/>
  <c r="N494" i="8"/>
  <c r="S494" i="8"/>
  <c r="S502" i="8"/>
  <c r="O502" i="8"/>
  <c r="Q502" i="8"/>
  <c r="R504" i="8"/>
  <c r="S507" i="8"/>
  <c r="O507" i="8"/>
  <c r="R507" i="8"/>
  <c r="R555" i="8"/>
  <c r="R502" i="8"/>
  <c r="N504" i="8"/>
  <c r="S504" i="8"/>
  <c r="S506" i="8"/>
  <c r="O506" i="8"/>
  <c r="Q506" i="8"/>
  <c r="N507" i="8"/>
  <c r="N502" i="8"/>
  <c r="E503" i="8"/>
  <c r="Q503" i="8"/>
  <c r="O504" i="8"/>
  <c r="R506" i="8"/>
  <c r="P507" i="8"/>
  <c r="P539" i="8"/>
  <c r="T510" i="8"/>
  <c r="N512" i="8"/>
  <c r="R512" i="8"/>
  <c r="P514" i="8"/>
  <c r="N516" i="8"/>
  <c r="R516" i="8"/>
  <c r="P518" i="8"/>
  <c r="N520" i="8"/>
  <c r="R520" i="8"/>
  <c r="P522" i="8"/>
  <c r="N524" i="8"/>
  <c r="R524" i="8"/>
  <c r="P526" i="8"/>
  <c r="N528" i="8"/>
  <c r="R528" i="8"/>
  <c r="P530" i="8"/>
  <c r="Q532" i="8"/>
  <c r="Q533" i="8"/>
  <c r="Q534" i="8"/>
  <c r="Q535" i="8"/>
  <c r="Q536" i="8"/>
  <c r="Q537" i="8"/>
  <c r="Q538" i="8"/>
  <c r="O548" i="8"/>
  <c r="S548" i="8"/>
  <c r="O549" i="8"/>
  <c r="S549" i="8"/>
  <c r="O550" i="8"/>
  <c r="S550" i="8"/>
  <c r="O551" i="8"/>
  <c r="S551" i="8"/>
  <c r="O552" i="8"/>
  <c r="S552" i="8"/>
  <c r="O553" i="8"/>
  <c r="S553" i="8"/>
  <c r="O554" i="8"/>
  <c r="S554" i="8"/>
  <c r="S557" i="8"/>
  <c r="O557" i="8"/>
  <c r="N557" i="8"/>
  <c r="Q559" i="8"/>
  <c r="E561" i="8"/>
  <c r="Q564" i="8"/>
  <c r="Q571" i="8" s="1"/>
  <c r="P564" i="8"/>
  <c r="S564" i="8"/>
  <c r="O564" i="8"/>
  <c r="N564" i="8"/>
  <c r="T575" i="8"/>
  <c r="T577" i="8"/>
  <c r="J3" i="9"/>
  <c r="K3" i="9" s="1"/>
  <c r="L3" i="9" s="1"/>
  <c r="J11" i="9"/>
  <c r="K11" i="9" s="1"/>
  <c r="L11" i="9" s="1"/>
  <c r="J19" i="9"/>
  <c r="K19" i="9" s="1"/>
  <c r="L19" i="9" s="1"/>
  <c r="N511" i="8"/>
  <c r="O512" i="8"/>
  <c r="S512" i="8"/>
  <c r="P513" i="8"/>
  <c r="Q514" i="8"/>
  <c r="N515" i="8"/>
  <c r="T515" i="8" s="1"/>
  <c r="O516" i="8"/>
  <c r="S516" i="8"/>
  <c r="P517" i="8"/>
  <c r="Q518" i="8"/>
  <c r="N519" i="8"/>
  <c r="T519" i="8" s="1"/>
  <c r="O520" i="8"/>
  <c r="S520" i="8"/>
  <c r="P521" i="8"/>
  <c r="Q522" i="8"/>
  <c r="N523" i="8"/>
  <c r="T523" i="8" s="1"/>
  <c r="O524" i="8"/>
  <c r="S524" i="8"/>
  <c r="P525" i="8"/>
  <c r="Q526" i="8"/>
  <c r="N527" i="8"/>
  <c r="O528" i="8"/>
  <c r="S528" i="8"/>
  <c r="P529" i="8"/>
  <c r="Q530" i="8"/>
  <c r="N532" i="8"/>
  <c r="R532" i="8"/>
  <c r="N533" i="8"/>
  <c r="R533" i="8"/>
  <c r="N534" i="8"/>
  <c r="R534" i="8"/>
  <c r="N535" i="8"/>
  <c r="R535" i="8"/>
  <c r="N536" i="8"/>
  <c r="R536" i="8"/>
  <c r="N537" i="8"/>
  <c r="R537" i="8"/>
  <c r="N538" i="8"/>
  <c r="R538" i="8"/>
  <c r="O540" i="8"/>
  <c r="S540" i="8"/>
  <c r="O541" i="8"/>
  <c r="S541" i="8"/>
  <c r="O542" i="8"/>
  <c r="S542" i="8"/>
  <c r="O543" i="8"/>
  <c r="S543" i="8"/>
  <c r="O544" i="8"/>
  <c r="S544" i="8"/>
  <c r="O545" i="8"/>
  <c r="S545" i="8"/>
  <c r="O546" i="8"/>
  <c r="S546" i="8"/>
  <c r="P548" i="8"/>
  <c r="P549" i="8"/>
  <c r="P550" i="8"/>
  <c r="P551" i="8"/>
  <c r="P552" i="8"/>
  <c r="P553" i="8"/>
  <c r="P554" i="8"/>
  <c r="P557" i="8"/>
  <c r="S558" i="8"/>
  <c r="O558" i="8"/>
  <c r="N558" i="8"/>
  <c r="E559" i="8"/>
  <c r="S561" i="8"/>
  <c r="O561" i="8"/>
  <c r="R561" i="8"/>
  <c r="N561" i="8"/>
  <c r="Q561" i="8"/>
  <c r="L562" i="8"/>
  <c r="R564" i="8"/>
  <c r="N514" i="8"/>
  <c r="R514" i="8"/>
  <c r="N518" i="8"/>
  <c r="R518" i="8"/>
  <c r="N522" i="8"/>
  <c r="R522" i="8"/>
  <c r="N526" i="8"/>
  <c r="R526" i="8"/>
  <c r="N530" i="8"/>
  <c r="R530" i="8"/>
  <c r="Q548" i="8"/>
  <c r="Q549" i="8"/>
  <c r="Q550" i="8"/>
  <c r="Q551" i="8"/>
  <c r="Q552" i="8"/>
  <c r="Q553" i="8"/>
  <c r="Q554" i="8"/>
  <c r="Q557" i="8"/>
  <c r="S559" i="8"/>
  <c r="O559" i="8"/>
  <c r="N559" i="8"/>
  <c r="I5" i="9"/>
  <c r="J9" i="9"/>
  <c r="K9" i="9" s="1"/>
  <c r="L9" i="9" s="1"/>
  <c r="I13" i="9"/>
  <c r="N513" i="8"/>
  <c r="O514" i="8"/>
  <c r="N517" i="8"/>
  <c r="O518" i="8"/>
  <c r="N521" i="8"/>
  <c r="O522" i="8"/>
  <c r="N525" i="8"/>
  <c r="O526" i="8"/>
  <c r="N529" i="8"/>
  <c r="O530" i="8"/>
  <c r="N548" i="8"/>
  <c r="N549" i="8"/>
  <c r="N550" i="8"/>
  <c r="N551" i="8"/>
  <c r="N552" i="8"/>
  <c r="N553" i="8"/>
  <c r="N554" i="8"/>
  <c r="S556" i="8"/>
  <c r="O556" i="8"/>
  <c r="N556" i="8"/>
  <c r="E557" i="8"/>
  <c r="R557" i="8"/>
  <c r="P559" i="8"/>
  <c r="S560" i="8"/>
  <c r="O560" i="8"/>
  <c r="R560" i="8"/>
  <c r="N560" i="8"/>
  <c r="Q560" i="8"/>
  <c r="S562" i="8"/>
  <c r="O562" i="8"/>
  <c r="R562" i="8"/>
  <c r="N562" i="8"/>
  <c r="Q562" i="8"/>
  <c r="T578" i="8"/>
  <c r="J10" i="9"/>
  <c r="K10" i="9" s="1"/>
  <c r="L10" i="9" s="1"/>
  <c r="J18" i="9"/>
  <c r="K18" i="9" s="1"/>
  <c r="L18" i="9" s="1"/>
  <c r="O565" i="8"/>
  <c r="S565" i="8"/>
  <c r="O566" i="8"/>
  <c r="S566" i="8"/>
  <c r="O567" i="8"/>
  <c r="S567" i="8"/>
  <c r="O568" i="8"/>
  <c r="S568" i="8"/>
  <c r="O569" i="8"/>
  <c r="S569" i="8"/>
  <c r="O570" i="8"/>
  <c r="S570" i="8"/>
  <c r="I3" i="9"/>
  <c r="I4" i="9"/>
  <c r="I11" i="9"/>
  <c r="I12" i="9"/>
  <c r="I19" i="9"/>
  <c r="J20" i="9"/>
  <c r="K20" i="9" s="1"/>
  <c r="L20" i="9" s="1"/>
  <c r="I20" i="9"/>
  <c r="J28" i="9"/>
  <c r="K28" i="9" s="1"/>
  <c r="L28" i="9" s="1"/>
  <c r="I28" i="9"/>
  <c r="J36" i="9"/>
  <c r="K36" i="9" s="1"/>
  <c r="L36" i="9" s="1"/>
  <c r="I36" i="9"/>
  <c r="J44" i="9"/>
  <c r="K44" i="9" s="1"/>
  <c r="L44" i="9" s="1"/>
  <c r="I44" i="9"/>
  <c r="J52" i="9"/>
  <c r="K52" i="9" s="1"/>
  <c r="L52" i="9" s="1"/>
  <c r="I52" i="9"/>
  <c r="J60" i="9"/>
  <c r="K60" i="9" s="1"/>
  <c r="L60" i="9" s="1"/>
  <c r="I60" i="9"/>
  <c r="J68" i="9"/>
  <c r="K68" i="9" s="1"/>
  <c r="L68" i="9" s="1"/>
  <c r="I68" i="9"/>
  <c r="J76" i="9"/>
  <c r="K76" i="9" s="1"/>
  <c r="L76" i="9" s="1"/>
  <c r="I76" i="9"/>
  <c r="J84" i="9"/>
  <c r="K84" i="9" s="1"/>
  <c r="L84" i="9" s="1"/>
  <c r="I84" i="9"/>
  <c r="J92" i="9"/>
  <c r="K92" i="9" s="1"/>
  <c r="L92" i="9" s="1"/>
  <c r="I92" i="9"/>
  <c r="J100" i="9"/>
  <c r="K100" i="9" s="1"/>
  <c r="L100" i="9" s="1"/>
  <c r="I100" i="9"/>
  <c r="J108" i="9"/>
  <c r="K108" i="9" s="1"/>
  <c r="L108" i="9" s="1"/>
  <c r="I108" i="9"/>
  <c r="J116" i="9"/>
  <c r="K116" i="9" s="1"/>
  <c r="L116" i="9" s="1"/>
  <c r="I116" i="9"/>
  <c r="J122" i="9"/>
  <c r="K122" i="9" s="1"/>
  <c r="L122" i="9" s="1"/>
  <c r="J126" i="9"/>
  <c r="K126" i="9" s="1"/>
  <c r="L126" i="9" s="1"/>
  <c r="J130" i="9"/>
  <c r="K130" i="9" s="1"/>
  <c r="L130" i="9" s="1"/>
  <c r="J138" i="9"/>
  <c r="K138" i="9" s="1"/>
  <c r="L138" i="9" s="1"/>
  <c r="J154" i="9"/>
  <c r="K154" i="9" s="1"/>
  <c r="L154" i="9" s="1"/>
  <c r="J170" i="9"/>
  <c r="K170" i="9" s="1"/>
  <c r="L170" i="9" s="1"/>
  <c r="J190" i="9"/>
  <c r="K190" i="9" s="1"/>
  <c r="L190" i="9" s="1"/>
  <c r="J192" i="9"/>
  <c r="K192" i="9" s="1"/>
  <c r="L192" i="9" s="1"/>
  <c r="J363" i="9"/>
  <c r="K363" i="9" s="1"/>
  <c r="L363" i="9" s="1"/>
  <c r="J371" i="9"/>
  <c r="K371" i="9" s="1"/>
  <c r="L371" i="9" s="1"/>
  <c r="P565" i="8"/>
  <c r="P566" i="8"/>
  <c r="P567" i="8"/>
  <c r="P568" i="8"/>
  <c r="P569" i="8"/>
  <c r="P570" i="8"/>
  <c r="J4" i="9"/>
  <c r="K4" i="9" s="1"/>
  <c r="L4" i="9" s="1"/>
  <c r="I6" i="9"/>
  <c r="J12" i="9"/>
  <c r="K12" i="9" s="1"/>
  <c r="L12" i="9" s="1"/>
  <c r="I14" i="9"/>
  <c r="J26" i="9"/>
  <c r="K26" i="9" s="1"/>
  <c r="L26" i="9" s="1"/>
  <c r="I26" i="9"/>
  <c r="J34" i="9"/>
  <c r="K34" i="9" s="1"/>
  <c r="L34" i="9" s="1"/>
  <c r="I34" i="9"/>
  <c r="J42" i="9"/>
  <c r="K42" i="9" s="1"/>
  <c r="L42" i="9" s="1"/>
  <c r="I42" i="9"/>
  <c r="J50" i="9"/>
  <c r="K50" i="9" s="1"/>
  <c r="L50" i="9" s="1"/>
  <c r="I50" i="9"/>
  <c r="J58" i="9"/>
  <c r="K58" i="9" s="1"/>
  <c r="L58" i="9" s="1"/>
  <c r="I58" i="9"/>
  <c r="J66" i="9"/>
  <c r="K66" i="9" s="1"/>
  <c r="L66" i="9" s="1"/>
  <c r="I66" i="9"/>
  <c r="J74" i="9"/>
  <c r="K74" i="9" s="1"/>
  <c r="L74" i="9" s="1"/>
  <c r="I74" i="9"/>
  <c r="J82" i="9"/>
  <c r="K82" i="9" s="1"/>
  <c r="L82" i="9" s="1"/>
  <c r="I82" i="9"/>
  <c r="J90" i="9"/>
  <c r="K90" i="9" s="1"/>
  <c r="L90" i="9" s="1"/>
  <c r="I90" i="9"/>
  <c r="J98" i="9"/>
  <c r="K98" i="9" s="1"/>
  <c r="L98" i="9" s="1"/>
  <c r="I98" i="9"/>
  <c r="J106" i="9"/>
  <c r="K106" i="9" s="1"/>
  <c r="L106" i="9" s="1"/>
  <c r="I106" i="9"/>
  <c r="J114" i="9"/>
  <c r="K114" i="9" s="1"/>
  <c r="L114" i="9" s="1"/>
  <c r="I114" i="9"/>
  <c r="I122" i="9"/>
  <c r="I126" i="9"/>
  <c r="I130" i="9"/>
  <c r="J136" i="9"/>
  <c r="K136" i="9" s="1"/>
  <c r="L136" i="9" s="1"/>
  <c r="I136" i="9"/>
  <c r="I138" i="9"/>
  <c r="J152" i="9"/>
  <c r="K152" i="9" s="1"/>
  <c r="L152" i="9" s="1"/>
  <c r="I152" i="9"/>
  <c r="I154" i="9"/>
  <c r="J168" i="9"/>
  <c r="K168" i="9" s="1"/>
  <c r="L168" i="9" s="1"/>
  <c r="I168" i="9"/>
  <c r="I170" i="9"/>
  <c r="I8" i="9"/>
  <c r="I16" i="9"/>
  <c r="J24" i="9"/>
  <c r="K24" i="9" s="1"/>
  <c r="L24" i="9" s="1"/>
  <c r="I24" i="9"/>
  <c r="J32" i="9"/>
  <c r="K32" i="9" s="1"/>
  <c r="L32" i="9" s="1"/>
  <c r="I32" i="9"/>
  <c r="J40" i="9"/>
  <c r="K40" i="9" s="1"/>
  <c r="L40" i="9" s="1"/>
  <c r="I40" i="9"/>
  <c r="J48" i="9"/>
  <c r="K48" i="9" s="1"/>
  <c r="L48" i="9" s="1"/>
  <c r="I48" i="9"/>
  <c r="J56" i="9"/>
  <c r="K56" i="9" s="1"/>
  <c r="L56" i="9" s="1"/>
  <c r="I56" i="9"/>
  <c r="J64" i="9"/>
  <c r="K64" i="9" s="1"/>
  <c r="L64" i="9" s="1"/>
  <c r="I64" i="9"/>
  <c r="J72" i="9"/>
  <c r="K72" i="9" s="1"/>
  <c r="L72" i="9" s="1"/>
  <c r="I72" i="9"/>
  <c r="J80" i="9"/>
  <c r="K80" i="9" s="1"/>
  <c r="L80" i="9" s="1"/>
  <c r="I80" i="9"/>
  <c r="J88" i="9"/>
  <c r="K88" i="9" s="1"/>
  <c r="L88" i="9" s="1"/>
  <c r="I88" i="9"/>
  <c r="J96" i="9"/>
  <c r="K96" i="9" s="1"/>
  <c r="L96" i="9" s="1"/>
  <c r="I96" i="9"/>
  <c r="J104" i="9"/>
  <c r="K104" i="9" s="1"/>
  <c r="L104" i="9" s="1"/>
  <c r="I104" i="9"/>
  <c r="J112" i="9"/>
  <c r="K112" i="9" s="1"/>
  <c r="L112" i="9" s="1"/>
  <c r="I112" i="9"/>
  <c r="J120" i="9"/>
  <c r="K120" i="9" s="1"/>
  <c r="L120" i="9" s="1"/>
  <c r="I120" i="9"/>
  <c r="J146" i="9"/>
  <c r="K146" i="9" s="1"/>
  <c r="L146" i="9" s="1"/>
  <c r="J162" i="9"/>
  <c r="K162" i="9" s="1"/>
  <c r="L162" i="9" s="1"/>
  <c r="J178" i="9"/>
  <c r="K178" i="9" s="1"/>
  <c r="L178" i="9" s="1"/>
  <c r="J182" i="9"/>
  <c r="K182" i="9" s="1"/>
  <c r="L182" i="9" s="1"/>
  <c r="J184" i="9"/>
  <c r="K184" i="9" s="1"/>
  <c r="L184" i="9" s="1"/>
  <c r="J198" i="9"/>
  <c r="K198" i="9" s="1"/>
  <c r="L198" i="9" s="1"/>
  <c r="J254" i="9"/>
  <c r="K254" i="9" s="1"/>
  <c r="L254" i="9" s="1"/>
  <c r="I254" i="9"/>
  <c r="I10" i="9"/>
  <c r="I18" i="9"/>
  <c r="J22" i="9"/>
  <c r="K22" i="9" s="1"/>
  <c r="L22" i="9" s="1"/>
  <c r="I22" i="9"/>
  <c r="J30" i="9"/>
  <c r="K30" i="9" s="1"/>
  <c r="L30" i="9" s="1"/>
  <c r="I30" i="9"/>
  <c r="J38" i="9"/>
  <c r="K38" i="9" s="1"/>
  <c r="L38" i="9" s="1"/>
  <c r="I38" i="9"/>
  <c r="J46" i="9"/>
  <c r="K46" i="9" s="1"/>
  <c r="L46" i="9" s="1"/>
  <c r="I46" i="9"/>
  <c r="J54" i="9"/>
  <c r="K54" i="9" s="1"/>
  <c r="L54" i="9" s="1"/>
  <c r="I54" i="9"/>
  <c r="J62" i="9"/>
  <c r="K62" i="9" s="1"/>
  <c r="L62" i="9" s="1"/>
  <c r="I62" i="9"/>
  <c r="J70" i="9"/>
  <c r="K70" i="9" s="1"/>
  <c r="L70" i="9" s="1"/>
  <c r="I70" i="9"/>
  <c r="J78" i="9"/>
  <c r="K78" i="9" s="1"/>
  <c r="L78" i="9" s="1"/>
  <c r="I78" i="9"/>
  <c r="J86" i="9"/>
  <c r="K86" i="9" s="1"/>
  <c r="L86" i="9" s="1"/>
  <c r="I86" i="9"/>
  <c r="J94" i="9"/>
  <c r="K94" i="9" s="1"/>
  <c r="L94" i="9" s="1"/>
  <c r="I94" i="9"/>
  <c r="J102" i="9"/>
  <c r="K102" i="9" s="1"/>
  <c r="L102" i="9" s="1"/>
  <c r="I102" i="9"/>
  <c r="J110" i="9"/>
  <c r="K110" i="9" s="1"/>
  <c r="L110" i="9" s="1"/>
  <c r="I110" i="9"/>
  <c r="J118" i="9"/>
  <c r="K118" i="9" s="1"/>
  <c r="L118" i="9" s="1"/>
  <c r="I118" i="9"/>
  <c r="J144" i="9"/>
  <c r="K144" i="9" s="1"/>
  <c r="L144" i="9" s="1"/>
  <c r="I144" i="9"/>
  <c r="I146" i="9"/>
  <c r="J160" i="9"/>
  <c r="K160" i="9" s="1"/>
  <c r="L160" i="9" s="1"/>
  <c r="I160" i="9"/>
  <c r="I162" i="9"/>
  <c r="J176" i="9"/>
  <c r="K176" i="9" s="1"/>
  <c r="L176" i="9" s="1"/>
  <c r="I176" i="9"/>
  <c r="I178" i="9"/>
  <c r="J202" i="9"/>
  <c r="K202" i="9" s="1"/>
  <c r="L202" i="9" s="1"/>
  <c r="I202" i="9"/>
  <c r="J208" i="9"/>
  <c r="K208" i="9" s="1"/>
  <c r="L208" i="9" s="1"/>
  <c r="J262" i="9"/>
  <c r="K262" i="9" s="1"/>
  <c r="L262" i="9" s="1"/>
  <c r="I262" i="9"/>
  <c r="J124" i="9"/>
  <c r="K124" i="9" s="1"/>
  <c r="L124" i="9" s="1"/>
  <c r="J128" i="9"/>
  <c r="K128" i="9" s="1"/>
  <c r="L128" i="9" s="1"/>
  <c r="J132" i="9"/>
  <c r="K132" i="9" s="1"/>
  <c r="L132" i="9" s="1"/>
  <c r="J134" i="9"/>
  <c r="K134" i="9" s="1"/>
  <c r="L134" i="9" s="1"/>
  <c r="J142" i="9"/>
  <c r="K142" i="9" s="1"/>
  <c r="L142" i="9" s="1"/>
  <c r="J150" i="9"/>
  <c r="K150" i="9" s="1"/>
  <c r="L150" i="9" s="1"/>
  <c r="J158" i="9"/>
  <c r="K158" i="9" s="1"/>
  <c r="L158" i="9" s="1"/>
  <c r="J166" i="9"/>
  <c r="K166" i="9" s="1"/>
  <c r="L166" i="9" s="1"/>
  <c r="J174" i="9"/>
  <c r="K174" i="9" s="1"/>
  <c r="L174" i="9" s="1"/>
  <c r="J186" i="9"/>
  <c r="K186" i="9" s="1"/>
  <c r="L186" i="9" s="1"/>
  <c r="J194" i="9"/>
  <c r="K194" i="9" s="1"/>
  <c r="L194" i="9" s="1"/>
  <c r="J290" i="9"/>
  <c r="K290" i="9" s="1"/>
  <c r="L290" i="9" s="1"/>
  <c r="I290" i="9"/>
  <c r="I124" i="9"/>
  <c r="I128" i="9"/>
  <c r="I132" i="9"/>
  <c r="I134" i="9"/>
  <c r="J140" i="9"/>
  <c r="K140" i="9" s="1"/>
  <c r="L140" i="9" s="1"/>
  <c r="I142" i="9"/>
  <c r="J148" i="9"/>
  <c r="K148" i="9" s="1"/>
  <c r="L148" i="9" s="1"/>
  <c r="I150" i="9"/>
  <c r="J156" i="9"/>
  <c r="K156" i="9" s="1"/>
  <c r="L156" i="9" s="1"/>
  <c r="I158" i="9"/>
  <c r="J164" i="9"/>
  <c r="K164" i="9" s="1"/>
  <c r="L164" i="9" s="1"/>
  <c r="I166" i="9"/>
  <c r="J172" i="9"/>
  <c r="K172" i="9" s="1"/>
  <c r="L172" i="9" s="1"/>
  <c r="I174" i="9"/>
  <c r="J180" i="9"/>
  <c r="K180" i="9" s="1"/>
  <c r="L180" i="9" s="1"/>
  <c r="J188" i="9"/>
  <c r="K188" i="9" s="1"/>
  <c r="L188" i="9" s="1"/>
  <c r="J196" i="9"/>
  <c r="K196" i="9" s="1"/>
  <c r="L196" i="9" s="1"/>
  <c r="J205" i="9"/>
  <c r="K205" i="9" s="1"/>
  <c r="L205" i="9" s="1"/>
  <c r="I205" i="9"/>
  <c r="J211" i="9"/>
  <c r="K211" i="9" s="1"/>
  <c r="L211" i="9" s="1"/>
  <c r="I211" i="9"/>
  <c r="J213" i="9"/>
  <c r="K213" i="9" s="1"/>
  <c r="L213" i="9" s="1"/>
  <c r="I213" i="9"/>
  <c r="J215" i="9"/>
  <c r="K215" i="9" s="1"/>
  <c r="L215" i="9" s="1"/>
  <c r="I215" i="9"/>
  <c r="J217" i="9"/>
  <c r="K217" i="9" s="1"/>
  <c r="L217" i="9" s="1"/>
  <c r="I217" i="9"/>
  <c r="J219" i="9"/>
  <c r="K219" i="9" s="1"/>
  <c r="L219" i="9" s="1"/>
  <c r="I219" i="9"/>
  <c r="J221" i="9"/>
  <c r="K221" i="9" s="1"/>
  <c r="L221" i="9" s="1"/>
  <c r="I221" i="9"/>
  <c r="J223" i="9"/>
  <c r="K223" i="9" s="1"/>
  <c r="L223" i="9" s="1"/>
  <c r="I223" i="9"/>
  <c r="J225" i="9"/>
  <c r="K225" i="9" s="1"/>
  <c r="L225" i="9" s="1"/>
  <c r="I225" i="9"/>
  <c r="J227" i="9"/>
  <c r="K227" i="9" s="1"/>
  <c r="L227" i="9" s="1"/>
  <c r="I227" i="9"/>
  <c r="J229" i="9"/>
  <c r="K229" i="9" s="1"/>
  <c r="L229" i="9" s="1"/>
  <c r="I229" i="9"/>
  <c r="J231" i="9"/>
  <c r="K231" i="9" s="1"/>
  <c r="L231" i="9" s="1"/>
  <c r="I231" i="9"/>
  <c r="J233" i="9"/>
  <c r="K233" i="9" s="1"/>
  <c r="L233" i="9" s="1"/>
  <c r="I233" i="9"/>
  <c r="J235" i="9"/>
  <c r="K235" i="9" s="1"/>
  <c r="L235" i="9" s="1"/>
  <c r="I235" i="9"/>
  <c r="J237" i="9"/>
  <c r="K237" i="9" s="1"/>
  <c r="L237" i="9" s="1"/>
  <c r="I237" i="9"/>
  <c r="J239" i="9"/>
  <c r="K239" i="9" s="1"/>
  <c r="L239" i="9" s="1"/>
  <c r="I239" i="9"/>
  <c r="J246" i="9"/>
  <c r="K246" i="9" s="1"/>
  <c r="L246" i="9" s="1"/>
  <c r="I246" i="9"/>
  <c r="J242" i="9"/>
  <c r="K242" i="9" s="1"/>
  <c r="L242" i="9" s="1"/>
  <c r="J244" i="9"/>
  <c r="K244" i="9" s="1"/>
  <c r="L244" i="9" s="1"/>
  <c r="I244" i="9"/>
  <c r="J252" i="9"/>
  <c r="K252" i="9" s="1"/>
  <c r="L252" i="9" s="1"/>
  <c r="I252" i="9"/>
  <c r="J260" i="9"/>
  <c r="K260" i="9" s="1"/>
  <c r="L260" i="9" s="1"/>
  <c r="I260" i="9"/>
  <c r="J298" i="9"/>
  <c r="K298" i="9" s="1"/>
  <c r="L298" i="9" s="1"/>
  <c r="I298" i="9"/>
  <c r="J250" i="9"/>
  <c r="K250" i="9" s="1"/>
  <c r="L250" i="9" s="1"/>
  <c r="I250" i="9"/>
  <c r="J258" i="9"/>
  <c r="K258" i="9" s="1"/>
  <c r="L258" i="9" s="1"/>
  <c r="I258" i="9"/>
  <c r="J266" i="9"/>
  <c r="K266" i="9" s="1"/>
  <c r="L266" i="9" s="1"/>
  <c r="I266" i="9"/>
  <c r="J274" i="9"/>
  <c r="K274" i="9" s="1"/>
  <c r="L274" i="9" s="1"/>
  <c r="I274" i="9"/>
  <c r="J306" i="9"/>
  <c r="K306" i="9" s="1"/>
  <c r="L306" i="9" s="1"/>
  <c r="I306" i="9"/>
  <c r="J248" i="9"/>
  <c r="K248" i="9" s="1"/>
  <c r="L248" i="9" s="1"/>
  <c r="I248" i="9"/>
  <c r="J256" i="9"/>
  <c r="K256" i="9" s="1"/>
  <c r="L256" i="9" s="1"/>
  <c r="I256" i="9"/>
  <c r="J264" i="9"/>
  <c r="K264" i="9" s="1"/>
  <c r="L264" i="9" s="1"/>
  <c r="I264" i="9"/>
  <c r="J272" i="9"/>
  <c r="K272" i="9" s="1"/>
  <c r="L272" i="9" s="1"/>
  <c r="J282" i="9"/>
  <c r="K282" i="9" s="1"/>
  <c r="L282" i="9" s="1"/>
  <c r="I282" i="9"/>
  <c r="J314" i="9"/>
  <c r="K314" i="9" s="1"/>
  <c r="L314" i="9" s="1"/>
  <c r="I314" i="9"/>
  <c r="J280" i="9"/>
  <c r="K280" i="9" s="1"/>
  <c r="L280" i="9" s="1"/>
  <c r="J288" i="9"/>
  <c r="K288" i="9" s="1"/>
  <c r="L288" i="9" s="1"/>
  <c r="J296" i="9"/>
  <c r="K296" i="9" s="1"/>
  <c r="L296" i="9" s="1"/>
  <c r="J304" i="9"/>
  <c r="K304" i="9" s="1"/>
  <c r="L304" i="9" s="1"/>
  <c r="J312" i="9"/>
  <c r="K312" i="9" s="1"/>
  <c r="L312" i="9" s="1"/>
  <c r="J320" i="9"/>
  <c r="K320" i="9" s="1"/>
  <c r="L320" i="9" s="1"/>
  <c r="J270" i="9"/>
  <c r="K270" i="9" s="1"/>
  <c r="L270" i="9" s="1"/>
  <c r="I272" i="9"/>
  <c r="J278" i="9"/>
  <c r="K278" i="9" s="1"/>
  <c r="L278" i="9" s="1"/>
  <c r="I280" i="9"/>
  <c r="J286" i="9"/>
  <c r="K286" i="9" s="1"/>
  <c r="L286" i="9" s="1"/>
  <c r="I288" i="9"/>
  <c r="J294" i="9"/>
  <c r="K294" i="9" s="1"/>
  <c r="L294" i="9" s="1"/>
  <c r="I296" i="9"/>
  <c r="J302" i="9"/>
  <c r="K302" i="9" s="1"/>
  <c r="L302" i="9" s="1"/>
  <c r="I304" i="9"/>
  <c r="J310" i="9"/>
  <c r="K310" i="9" s="1"/>
  <c r="L310" i="9" s="1"/>
  <c r="I312" i="9"/>
  <c r="J318" i="9"/>
  <c r="K318" i="9" s="1"/>
  <c r="L318" i="9" s="1"/>
  <c r="I320" i="9"/>
  <c r="I322" i="9"/>
  <c r="J322" i="9"/>
  <c r="K322" i="9" s="1"/>
  <c r="L322" i="9" s="1"/>
  <c r="I324" i="9"/>
  <c r="J324" i="9"/>
  <c r="K324" i="9" s="1"/>
  <c r="L324" i="9" s="1"/>
  <c r="I326" i="9"/>
  <c r="J326" i="9"/>
  <c r="K326" i="9" s="1"/>
  <c r="L326" i="9" s="1"/>
  <c r="I328" i="9"/>
  <c r="J328" i="9"/>
  <c r="K328" i="9" s="1"/>
  <c r="L328" i="9" s="1"/>
  <c r="I330" i="9"/>
  <c r="J330" i="9"/>
  <c r="K330" i="9" s="1"/>
  <c r="L330" i="9" s="1"/>
  <c r="I332" i="9"/>
  <c r="J332" i="9"/>
  <c r="K332" i="9" s="1"/>
  <c r="L332" i="9" s="1"/>
  <c r="I334" i="9"/>
  <c r="J334" i="9"/>
  <c r="K334" i="9" s="1"/>
  <c r="L334" i="9" s="1"/>
  <c r="I336" i="9"/>
  <c r="J336" i="9"/>
  <c r="K336" i="9" s="1"/>
  <c r="L336" i="9" s="1"/>
  <c r="I338" i="9"/>
  <c r="J338" i="9"/>
  <c r="K338" i="9" s="1"/>
  <c r="L338" i="9" s="1"/>
  <c r="I340" i="9"/>
  <c r="J340" i="9"/>
  <c r="K340" i="9" s="1"/>
  <c r="L340" i="9" s="1"/>
  <c r="I342" i="9"/>
  <c r="J342" i="9"/>
  <c r="K342" i="9" s="1"/>
  <c r="L342" i="9" s="1"/>
  <c r="I344" i="9"/>
  <c r="J344" i="9"/>
  <c r="K344" i="9" s="1"/>
  <c r="L344" i="9" s="1"/>
  <c r="I346" i="9"/>
  <c r="J346" i="9"/>
  <c r="K346" i="9" s="1"/>
  <c r="L346" i="9" s="1"/>
  <c r="I348" i="9"/>
  <c r="J348" i="9"/>
  <c r="K348" i="9" s="1"/>
  <c r="L348" i="9" s="1"/>
  <c r="I350" i="9"/>
  <c r="J350" i="9"/>
  <c r="K350" i="9" s="1"/>
  <c r="L350" i="9" s="1"/>
  <c r="I352" i="9"/>
  <c r="J352" i="9"/>
  <c r="K352" i="9" s="1"/>
  <c r="L352" i="9" s="1"/>
  <c r="I354" i="9"/>
  <c r="J354" i="9"/>
  <c r="K354" i="9" s="1"/>
  <c r="L354" i="9" s="1"/>
  <c r="I356" i="9"/>
  <c r="J356" i="9"/>
  <c r="K356" i="9" s="1"/>
  <c r="L356" i="9" s="1"/>
  <c r="I358" i="9"/>
  <c r="J358" i="9"/>
  <c r="K358" i="9" s="1"/>
  <c r="L358" i="9" s="1"/>
  <c r="J361" i="9"/>
  <c r="K361" i="9" s="1"/>
  <c r="L361" i="9" s="1"/>
  <c r="J369" i="9"/>
  <c r="K369" i="9" s="1"/>
  <c r="L369" i="9" s="1"/>
  <c r="J268" i="9"/>
  <c r="K268" i="9" s="1"/>
  <c r="L268" i="9" s="1"/>
  <c r="I270" i="9"/>
  <c r="J276" i="9"/>
  <c r="K276" i="9" s="1"/>
  <c r="L276" i="9" s="1"/>
  <c r="I278" i="9"/>
  <c r="J284" i="9"/>
  <c r="K284" i="9" s="1"/>
  <c r="L284" i="9" s="1"/>
  <c r="I286" i="9"/>
  <c r="J292" i="9"/>
  <c r="K292" i="9" s="1"/>
  <c r="L292" i="9" s="1"/>
  <c r="I294" i="9"/>
  <c r="J300" i="9"/>
  <c r="K300" i="9" s="1"/>
  <c r="L300" i="9" s="1"/>
  <c r="I302" i="9"/>
  <c r="J308" i="9"/>
  <c r="K308" i="9" s="1"/>
  <c r="L308" i="9" s="1"/>
  <c r="I310" i="9"/>
  <c r="J316" i="9"/>
  <c r="K316" i="9" s="1"/>
  <c r="L316" i="9" s="1"/>
  <c r="I318" i="9"/>
  <c r="J362" i="9"/>
  <c r="K362" i="9" s="1"/>
  <c r="L362" i="9" s="1"/>
  <c r="J370" i="9"/>
  <c r="K370" i="9" s="1"/>
  <c r="L370" i="9" s="1"/>
  <c r="J378" i="9"/>
  <c r="K378" i="9" s="1"/>
  <c r="L378" i="9" s="1"/>
  <c r="J382" i="9"/>
  <c r="K382" i="9" s="1"/>
  <c r="L382" i="9" s="1"/>
  <c r="J386" i="9"/>
  <c r="K386" i="9" s="1"/>
  <c r="L386" i="9" s="1"/>
  <c r="I363" i="9"/>
  <c r="I364" i="9"/>
  <c r="I371" i="9"/>
  <c r="I372" i="9"/>
  <c r="I377" i="9"/>
  <c r="I381" i="9"/>
  <c r="I385" i="9"/>
  <c r="J395" i="9"/>
  <c r="K395" i="9" s="1"/>
  <c r="L395" i="9" s="1"/>
  <c r="J399" i="9"/>
  <c r="K399" i="9" s="1"/>
  <c r="L399" i="9" s="1"/>
  <c r="I366" i="9"/>
  <c r="I374" i="9"/>
  <c r="I376" i="9"/>
  <c r="I380" i="9"/>
  <c r="I384" i="9"/>
  <c r="I388" i="9"/>
  <c r="I390" i="9"/>
  <c r="I392" i="9"/>
  <c r="J400" i="9"/>
  <c r="K400" i="9" s="1"/>
  <c r="L400" i="9" s="1"/>
  <c r="J404" i="9"/>
  <c r="K404" i="9" s="1"/>
  <c r="L404" i="9" s="1"/>
  <c r="J432" i="9"/>
  <c r="K432" i="9" s="1"/>
  <c r="L432" i="9" s="1"/>
  <c r="J436" i="9"/>
  <c r="K436" i="9" s="1"/>
  <c r="L436" i="9" s="1"/>
  <c r="I360" i="9"/>
  <c r="I368" i="9"/>
  <c r="I379" i="9"/>
  <c r="I383" i="9"/>
  <c r="I387" i="9"/>
  <c r="J393" i="9"/>
  <c r="K393" i="9" s="1"/>
  <c r="L393" i="9" s="1"/>
  <c r="J397" i="9"/>
  <c r="K397" i="9" s="1"/>
  <c r="L397" i="9" s="1"/>
  <c r="I362" i="9"/>
  <c r="I370" i="9"/>
  <c r="I378" i="9"/>
  <c r="I382" i="9"/>
  <c r="I386" i="9"/>
  <c r="J389" i="9"/>
  <c r="K389" i="9" s="1"/>
  <c r="L389" i="9" s="1"/>
  <c r="I389" i="9"/>
  <c r="J391" i="9"/>
  <c r="K391" i="9" s="1"/>
  <c r="L391" i="9" s="1"/>
  <c r="I391" i="9"/>
  <c r="I394" i="9"/>
  <c r="J402" i="9"/>
  <c r="K402" i="9" s="1"/>
  <c r="L402" i="9" s="1"/>
  <c r="J406" i="9"/>
  <c r="K406" i="9" s="1"/>
  <c r="L406" i="9" s="1"/>
  <c r="J421" i="9"/>
  <c r="K421" i="9" s="1"/>
  <c r="L421" i="9" s="1"/>
  <c r="J429" i="9"/>
  <c r="K429" i="9" s="1"/>
  <c r="L429" i="9" s="1"/>
  <c r="I445" i="9"/>
  <c r="J445" i="9"/>
  <c r="K445" i="9" s="1"/>
  <c r="L445" i="9" s="1"/>
  <c r="J451" i="9"/>
  <c r="K451" i="9" s="1"/>
  <c r="L451" i="9" s="1"/>
  <c r="I461" i="9"/>
  <c r="J461" i="9"/>
  <c r="K461" i="9" s="1"/>
  <c r="L461" i="9" s="1"/>
  <c r="I469" i="9"/>
  <c r="J469" i="9"/>
  <c r="K469" i="9" s="1"/>
  <c r="L469" i="9" s="1"/>
  <c r="I477" i="9"/>
  <c r="J477" i="9"/>
  <c r="K477" i="9" s="1"/>
  <c r="L477" i="9" s="1"/>
  <c r="I485" i="9"/>
  <c r="J485" i="9"/>
  <c r="K485" i="9" s="1"/>
  <c r="L485" i="9" s="1"/>
  <c r="I493" i="9"/>
  <c r="J493" i="9"/>
  <c r="K493" i="9" s="1"/>
  <c r="L493" i="9" s="1"/>
  <c r="I501" i="9"/>
  <c r="J501" i="9"/>
  <c r="K501" i="9" s="1"/>
  <c r="L501" i="9" s="1"/>
  <c r="I393" i="9"/>
  <c r="I407" i="9"/>
  <c r="J409" i="9"/>
  <c r="K409" i="9" s="1"/>
  <c r="L409" i="9" s="1"/>
  <c r="J413" i="9"/>
  <c r="K413" i="9" s="1"/>
  <c r="L413" i="9" s="1"/>
  <c r="J419" i="9"/>
  <c r="K419" i="9" s="1"/>
  <c r="L419" i="9" s="1"/>
  <c r="I421" i="9"/>
  <c r="J427" i="9"/>
  <c r="K427" i="9" s="1"/>
  <c r="L427" i="9" s="1"/>
  <c r="I429" i="9"/>
  <c r="J433" i="9"/>
  <c r="K433" i="9" s="1"/>
  <c r="L433" i="9" s="1"/>
  <c r="J437" i="9"/>
  <c r="K437" i="9" s="1"/>
  <c r="L437" i="9" s="1"/>
  <c r="I443" i="9"/>
  <c r="J443" i="9"/>
  <c r="K443" i="9" s="1"/>
  <c r="L443" i="9" s="1"/>
  <c r="I451" i="9"/>
  <c r="I453" i="9"/>
  <c r="J453" i="9"/>
  <c r="K453" i="9" s="1"/>
  <c r="L453" i="9" s="1"/>
  <c r="J459" i="9"/>
  <c r="K459" i="9" s="1"/>
  <c r="L459" i="9" s="1"/>
  <c r="J467" i="9"/>
  <c r="K467" i="9" s="1"/>
  <c r="L467" i="9" s="1"/>
  <c r="J475" i="9"/>
  <c r="K475" i="9" s="1"/>
  <c r="L475" i="9" s="1"/>
  <c r="J483" i="9"/>
  <c r="K483" i="9" s="1"/>
  <c r="L483" i="9" s="1"/>
  <c r="J491" i="9"/>
  <c r="K491" i="9" s="1"/>
  <c r="L491" i="9" s="1"/>
  <c r="M491" i="9" s="1"/>
  <c r="J499" i="9"/>
  <c r="K499" i="9" s="1"/>
  <c r="L499" i="9" s="1"/>
  <c r="J417" i="9"/>
  <c r="K417" i="9" s="1"/>
  <c r="L417" i="9" s="1"/>
  <c r="J425" i="9"/>
  <c r="K425" i="9" s="1"/>
  <c r="L425" i="9" s="1"/>
  <c r="J440" i="9"/>
  <c r="K440" i="9" s="1"/>
  <c r="L440" i="9" s="1"/>
  <c r="I449" i="9"/>
  <c r="J449" i="9"/>
  <c r="K449" i="9" s="1"/>
  <c r="L449" i="9" s="1"/>
  <c r="I465" i="9"/>
  <c r="J465" i="9"/>
  <c r="K465" i="9" s="1"/>
  <c r="L465" i="9" s="1"/>
  <c r="I473" i="9"/>
  <c r="J473" i="9"/>
  <c r="K473" i="9" s="1"/>
  <c r="L473" i="9" s="1"/>
  <c r="I481" i="9"/>
  <c r="J481" i="9"/>
  <c r="K481" i="9" s="1"/>
  <c r="L481" i="9" s="1"/>
  <c r="I489" i="9"/>
  <c r="J489" i="9"/>
  <c r="K489" i="9" s="1"/>
  <c r="L489" i="9" s="1"/>
  <c r="M489" i="9" s="1"/>
  <c r="I497" i="9"/>
  <c r="J497" i="9"/>
  <c r="K497" i="9" s="1"/>
  <c r="L497" i="9" s="1"/>
  <c r="J411" i="9"/>
  <c r="K411" i="9" s="1"/>
  <c r="L411" i="9" s="1"/>
  <c r="J415" i="9"/>
  <c r="K415" i="9" s="1"/>
  <c r="L415" i="9" s="1"/>
  <c r="I417" i="9"/>
  <c r="J423" i="9"/>
  <c r="K423" i="9" s="1"/>
  <c r="L423" i="9" s="1"/>
  <c r="I425" i="9"/>
  <c r="I440" i="9"/>
  <c r="I447" i="9"/>
  <c r="J447" i="9"/>
  <c r="K447" i="9" s="1"/>
  <c r="L447" i="9" s="1"/>
  <c r="I452" i="9"/>
  <c r="J452" i="9"/>
  <c r="K452" i="9" s="1"/>
  <c r="L452" i="9" s="1"/>
  <c r="J463" i="9"/>
  <c r="K463" i="9" s="1"/>
  <c r="L463" i="9" s="1"/>
  <c r="J471" i="9"/>
  <c r="K471" i="9" s="1"/>
  <c r="L471" i="9" s="1"/>
  <c r="J479" i="9"/>
  <c r="K479" i="9" s="1"/>
  <c r="L479" i="9" s="1"/>
  <c r="J487" i="9"/>
  <c r="K487" i="9" s="1"/>
  <c r="L487" i="9" s="1"/>
  <c r="M487" i="9" s="1"/>
  <c r="J495" i="9"/>
  <c r="K495" i="9" s="1"/>
  <c r="L495" i="9" s="1"/>
  <c r="J503" i="9"/>
  <c r="K503" i="9" s="1"/>
  <c r="L503" i="9" s="1"/>
  <c r="I456" i="9"/>
  <c r="I458" i="9"/>
  <c r="I462" i="9"/>
  <c r="I466" i="9"/>
  <c r="I470" i="9"/>
  <c r="I474" i="9"/>
  <c r="I478" i="9"/>
  <c r="I482" i="9"/>
  <c r="I486" i="9"/>
  <c r="I490" i="9"/>
  <c r="I494" i="9"/>
  <c r="I498" i="9"/>
  <c r="I502" i="9"/>
  <c r="I505" i="9"/>
  <c r="I460" i="9"/>
  <c r="I464" i="9"/>
  <c r="I468" i="9"/>
  <c r="I472" i="9"/>
  <c r="I476" i="9"/>
  <c r="I480" i="9"/>
  <c r="I484" i="9"/>
  <c r="I488" i="9"/>
  <c r="I492" i="9"/>
  <c r="I496" i="9"/>
  <c r="I500" i="9"/>
  <c r="I504" i="9"/>
  <c r="I454" i="9"/>
  <c r="I459" i="9"/>
  <c r="J460" i="9"/>
  <c r="K460" i="9" s="1"/>
  <c r="L460" i="9" s="1"/>
  <c r="I463" i="9"/>
  <c r="J464" i="9"/>
  <c r="K464" i="9" s="1"/>
  <c r="L464" i="9" s="1"/>
  <c r="I467" i="9"/>
  <c r="J468" i="9"/>
  <c r="K468" i="9" s="1"/>
  <c r="L468" i="9" s="1"/>
  <c r="I471" i="9"/>
  <c r="J472" i="9"/>
  <c r="K472" i="9" s="1"/>
  <c r="L472" i="9" s="1"/>
  <c r="I475" i="9"/>
  <c r="J476" i="9"/>
  <c r="K476" i="9" s="1"/>
  <c r="L476" i="9" s="1"/>
  <c r="I479" i="9"/>
  <c r="J480" i="9"/>
  <c r="K480" i="9" s="1"/>
  <c r="L480" i="9" s="1"/>
  <c r="I483" i="9"/>
  <c r="J484" i="9"/>
  <c r="K484" i="9" s="1"/>
  <c r="L484" i="9" s="1"/>
  <c r="I487" i="9"/>
  <c r="J488" i="9"/>
  <c r="K488" i="9" s="1"/>
  <c r="L488" i="9" s="1"/>
  <c r="M488" i="9" s="1"/>
  <c r="I491" i="9"/>
  <c r="J492" i="9"/>
  <c r="K492" i="9" s="1"/>
  <c r="L492" i="9" s="1"/>
  <c r="M492" i="9" s="1"/>
  <c r="I495" i="9"/>
  <c r="J496" i="9"/>
  <c r="K496" i="9" s="1"/>
  <c r="L496" i="9" s="1"/>
  <c r="I499" i="9"/>
  <c r="J500" i="9"/>
  <c r="K500" i="9" s="1"/>
  <c r="L500" i="9" s="1"/>
  <c r="I503" i="9"/>
  <c r="J504" i="9"/>
  <c r="K504" i="9" s="1"/>
  <c r="L504" i="9" s="1"/>
  <c r="I506" i="9"/>
  <c r="J506" i="9"/>
  <c r="K506" i="9" s="1"/>
  <c r="L506" i="9" s="1"/>
  <c r="T404" i="8" l="1"/>
  <c r="T340" i="8"/>
  <c r="R83" i="8"/>
  <c r="S229" i="8"/>
  <c r="T576" i="8"/>
  <c r="T573" i="8"/>
  <c r="P420" i="8"/>
  <c r="T139" i="8"/>
  <c r="T136" i="8"/>
  <c r="R420" i="8"/>
  <c r="T29" i="8"/>
  <c r="T32" i="8"/>
  <c r="T68" i="8"/>
  <c r="T21" i="8"/>
  <c r="T457" i="8"/>
  <c r="T434" i="8"/>
  <c r="T491" i="8"/>
  <c r="T306" i="8"/>
  <c r="T293" i="8"/>
  <c r="T496" i="8"/>
  <c r="T426" i="8"/>
  <c r="T369" i="8"/>
  <c r="T297" i="8"/>
  <c r="T391" i="8"/>
  <c r="T383" i="8"/>
  <c r="T353" i="8"/>
  <c r="T220" i="8"/>
  <c r="T50" i="8"/>
  <c r="T41" i="8"/>
  <c r="T80" i="8"/>
  <c r="T54" i="8"/>
  <c r="T337" i="8"/>
  <c r="T241" i="8"/>
  <c r="T203" i="8"/>
  <c r="T250" i="8"/>
  <c r="T122" i="8"/>
  <c r="T487" i="8"/>
  <c r="S380" i="8"/>
  <c r="T574" i="8"/>
  <c r="N420" i="8"/>
  <c r="T341" i="8"/>
  <c r="T259" i="8"/>
  <c r="O229" i="8"/>
  <c r="T194" i="8"/>
  <c r="T216" i="8"/>
  <c r="T46" i="8"/>
  <c r="T269" i="8"/>
  <c r="T135" i="8"/>
  <c r="T570" i="8"/>
  <c r="T566" i="8"/>
  <c r="T190" i="8"/>
  <c r="T414" i="8"/>
  <c r="T400" i="8"/>
  <c r="T572" i="8"/>
  <c r="T95" i="8"/>
  <c r="T169" i="8"/>
  <c r="T130" i="8"/>
  <c r="T314" i="8"/>
  <c r="T156" i="8"/>
  <c r="T16" i="8"/>
  <c r="T33" i="8"/>
  <c r="T121" i="8"/>
  <c r="T246" i="8"/>
  <c r="T237" i="8"/>
  <c r="T20" i="8"/>
  <c r="T527" i="8"/>
  <c r="T511" i="8"/>
  <c r="T461" i="8"/>
  <c r="T236" i="8"/>
  <c r="T232" i="8"/>
  <c r="T151" i="8"/>
  <c r="T81" i="8"/>
  <c r="T72" i="8"/>
  <c r="T55" i="8"/>
  <c r="T25" i="8"/>
  <c r="O142" i="8"/>
  <c r="R84" i="8"/>
  <c r="T160" i="8"/>
  <c r="T418" i="8"/>
  <c r="N547" i="8"/>
  <c r="R571" i="8"/>
  <c r="T447" i="8"/>
  <c r="T500" i="8"/>
  <c r="T336" i="8"/>
  <c r="T430" i="8"/>
  <c r="N213" i="8"/>
  <c r="T185" i="8"/>
  <c r="T129" i="8"/>
  <c r="T465" i="8"/>
  <c r="T415" i="8"/>
  <c r="S579" i="8"/>
  <c r="P547" i="8"/>
  <c r="N579" i="8"/>
  <c r="T344" i="8"/>
  <c r="T141" i="8"/>
  <c r="T273" i="8"/>
  <c r="T113" i="8"/>
  <c r="T30" i="8"/>
  <c r="Q84" i="8"/>
  <c r="T97" i="8"/>
  <c r="R74" i="8"/>
  <c r="S43" i="8"/>
  <c r="T276" i="8"/>
  <c r="T361" i="8"/>
  <c r="T211" i="8"/>
  <c r="T63" i="8"/>
  <c r="T144" i="8"/>
  <c r="T91" i="8"/>
  <c r="T24" i="8"/>
  <c r="T7" i="8"/>
  <c r="T148" i="8"/>
  <c r="T505" i="8"/>
  <c r="T479" i="8"/>
  <c r="T233" i="8"/>
  <c r="T483" i="8"/>
  <c r="R142" i="8"/>
  <c r="T567" i="8"/>
  <c r="T184" i="8"/>
  <c r="T150" i="8"/>
  <c r="T157" i="8"/>
  <c r="P563" i="8"/>
  <c r="T182" i="8"/>
  <c r="T140" i="8"/>
  <c r="S571" i="8"/>
  <c r="T192" i="8"/>
  <c r="T159" i="8"/>
  <c r="T86" i="8"/>
  <c r="T553" i="8"/>
  <c r="T549" i="8"/>
  <c r="T423" i="8"/>
  <c r="T60" i="8"/>
  <c r="O579" i="8"/>
  <c r="R579" i="8"/>
  <c r="R547" i="8"/>
  <c r="O420" i="8"/>
  <c r="T186" i="8"/>
  <c r="Q142" i="8"/>
  <c r="S245" i="8"/>
  <c r="T6" i="8"/>
  <c r="T127" i="8"/>
  <c r="T116" i="8"/>
  <c r="R59" i="8"/>
  <c r="T392" i="8"/>
  <c r="T34" i="8"/>
  <c r="T90" i="8"/>
  <c r="R563" i="8"/>
  <c r="Q563" i="8"/>
  <c r="R444" i="8"/>
  <c r="N253" i="8"/>
  <c r="T13" i="8"/>
  <c r="O539" i="8"/>
  <c r="S539" i="8"/>
  <c r="S420" i="8"/>
  <c r="T416" i="8"/>
  <c r="T545" i="8"/>
  <c r="T543" i="8"/>
  <c r="T541" i="8"/>
  <c r="T538" i="8"/>
  <c r="T534" i="8"/>
  <c r="Q531" i="8"/>
  <c r="O531" i="8"/>
  <c r="T466" i="8"/>
  <c r="T431" i="8"/>
  <c r="T462" i="8"/>
  <c r="R452" i="8"/>
  <c r="T432" i="8"/>
  <c r="P444" i="8"/>
  <c r="T315" i="8"/>
  <c r="T307" i="8"/>
  <c r="T298" i="8"/>
  <c r="T290" i="8"/>
  <c r="Q452" i="8"/>
  <c r="T568" i="8"/>
  <c r="T562" i="8"/>
  <c r="R531" i="8"/>
  <c r="S468" i="8"/>
  <c r="T439" i="8"/>
  <c r="T312" i="8"/>
  <c r="O27" i="8"/>
  <c r="P579" i="8"/>
  <c r="T280" i="8"/>
  <c r="S142" i="8"/>
  <c r="T525" i="8"/>
  <c r="T558" i="8"/>
  <c r="T546" i="8"/>
  <c r="T544" i="8"/>
  <c r="T542" i="8"/>
  <c r="T537" i="8"/>
  <c r="T535" i="8"/>
  <c r="T533" i="8"/>
  <c r="S531" i="8"/>
  <c r="O452" i="8"/>
  <c r="Q444" i="8"/>
  <c r="Q380" i="8"/>
  <c r="T226" i="8"/>
  <c r="T222" i="8"/>
  <c r="T218" i="8"/>
  <c r="S213" i="8"/>
  <c r="T89" i="8"/>
  <c r="P142" i="8"/>
  <c r="P531" i="8"/>
  <c r="T47" i="8"/>
  <c r="T8" i="8"/>
  <c r="T49" i="8"/>
  <c r="T40" i="8"/>
  <c r="P452" i="8"/>
  <c r="T334" i="8"/>
  <c r="T330" i="8"/>
  <c r="T569" i="8"/>
  <c r="T565" i="8"/>
  <c r="T551" i="8"/>
  <c r="P380" i="8"/>
  <c r="T495" i="8"/>
  <c r="T325" i="8"/>
  <c r="T208" i="8"/>
  <c r="T191" i="8"/>
  <c r="N196" i="8"/>
  <c r="T176" i="8"/>
  <c r="T504" i="8"/>
  <c r="O492" i="8"/>
  <c r="R509" i="8"/>
  <c r="T480" i="8"/>
  <c r="T405" i="8"/>
  <c r="T473" i="8"/>
  <c r="T490" i="8"/>
  <c r="T389" i="8"/>
  <c r="T363" i="8"/>
  <c r="T209" i="8"/>
  <c r="T205" i="8"/>
  <c r="T201" i="8"/>
  <c r="T171" i="8"/>
  <c r="R245" i="8"/>
  <c r="T93" i="8"/>
  <c r="S164" i="8"/>
  <c r="Q83" i="8"/>
  <c r="T206" i="8"/>
  <c r="T481" i="8"/>
  <c r="R372" i="8"/>
  <c r="T488" i="8"/>
  <c r="P229" i="8"/>
  <c r="P196" i="8"/>
  <c r="P180" i="8"/>
  <c r="T318" i="8"/>
  <c r="T283" i="8"/>
  <c r="S285" i="8"/>
  <c r="T65" i="8"/>
  <c r="T48" i="8"/>
  <c r="T19" i="8"/>
  <c r="O26" i="8"/>
  <c r="T103" i="8"/>
  <c r="T321" i="8"/>
  <c r="T309" i="8"/>
  <c r="S317" i="8"/>
  <c r="T406" i="8"/>
  <c r="T402" i="8"/>
  <c r="P262" i="8"/>
  <c r="P412" i="8"/>
  <c r="T267" i="8"/>
  <c r="T252" i="8"/>
  <c r="T248" i="8"/>
  <c r="T243" i="8"/>
  <c r="T239" i="8"/>
  <c r="T235" i="8"/>
  <c r="T231" i="8"/>
  <c r="T79" i="8"/>
  <c r="T23" i="8"/>
  <c r="Q11" i="8"/>
  <c r="Q133" i="8"/>
  <c r="T115" i="8"/>
  <c r="T114" i="8"/>
  <c r="T101" i="8"/>
  <c r="P83" i="8"/>
  <c r="R11" i="8"/>
  <c r="O164" i="8"/>
  <c r="T131" i="8"/>
  <c r="O253" i="8"/>
  <c r="N411" i="8"/>
  <c r="T251" i="8"/>
  <c r="T506" i="8"/>
  <c r="R508" i="8"/>
  <c r="T502" i="8"/>
  <c r="P508" i="8"/>
  <c r="T499" i="8"/>
  <c r="T460" i="8"/>
  <c r="T425" i="8"/>
  <c r="R412" i="8"/>
  <c r="P492" i="8"/>
  <c r="P411" i="8"/>
  <c r="T388" i="8"/>
  <c r="T385" i="8"/>
  <c r="Q468" i="8"/>
  <c r="T393" i="8"/>
  <c r="T386" i="8"/>
  <c r="T354" i="8"/>
  <c r="T352" i="8"/>
  <c r="T351" i="8"/>
  <c r="T305" i="8"/>
  <c r="T304" i="8"/>
  <c r="T288" i="8"/>
  <c r="O212" i="8"/>
  <c r="T342" i="8"/>
  <c r="T339" i="8"/>
  <c r="Q348" i="8"/>
  <c r="T278" i="8"/>
  <c r="T274" i="8"/>
  <c r="R262" i="8"/>
  <c r="T247" i="8"/>
  <c r="P228" i="8"/>
  <c r="T215" i="8"/>
  <c r="R213" i="8"/>
  <c r="P181" i="8"/>
  <c r="T168" i="8"/>
  <c r="P117" i="8"/>
  <c r="S508" i="8"/>
  <c r="T486" i="8"/>
  <c r="S332" i="8"/>
  <c r="O467" i="8"/>
  <c r="T360" i="8"/>
  <c r="R300" i="8"/>
  <c r="O228" i="8"/>
  <c r="Q509" i="8"/>
  <c r="T507" i="8"/>
  <c r="S509" i="8"/>
  <c r="T409" i="8"/>
  <c r="T503" i="8"/>
  <c r="T401" i="8"/>
  <c r="R493" i="8"/>
  <c r="O468" i="8"/>
  <c r="T362" i="8"/>
  <c r="T498" i="8"/>
  <c r="T428" i="8"/>
  <c r="T424" i="8"/>
  <c r="Q396" i="8"/>
  <c r="T320" i="8"/>
  <c r="T475" i="8"/>
  <c r="T458" i="8"/>
  <c r="S467" i="8"/>
  <c r="N436" i="8"/>
  <c r="N316" i="8"/>
  <c r="T299" i="8"/>
  <c r="T296" i="8"/>
  <c r="T295" i="8"/>
  <c r="T291" i="8"/>
  <c r="P301" i="8"/>
  <c r="N301" i="8"/>
  <c r="Q395" i="8"/>
  <c r="T370" i="8"/>
  <c r="T329" i="8"/>
  <c r="T195" i="8"/>
  <c r="O196" i="8"/>
  <c r="O11" i="8"/>
  <c r="O10" i="8"/>
  <c r="N254" i="8"/>
  <c r="Q134" i="8"/>
  <c r="R212" i="8"/>
  <c r="T366" i="8"/>
  <c r="T277" i="8"/>
  <c r="P254" i="8"/>
  <c r="T275" i="8"/>
  <c r="T271" i="8"/>
  <c r="R165" i="8"/>
  <c r="T335" i="8"/>
  <c r="T281" i="8"/>
  <c r="T260" i="8"/>
  <c r="N262" i="8"/>
  <c r="P253" i="8"/>
  <c r="T204" i="8"/>
  <c r="N212" i="8"/>
  <c r="T179" i="8"/>
  <c r="T175" i="8"/>
  <c r="T174" i="8"/>
  <c r="T82" i="8"/>
  <c r="T73" i="8"/>
  <c r="T38" i="8"/>
  <c r="T18" i="8"/>
  <c r="T9" i="8"/>
  <c r="T120" i="8"/>
  <c r="S117" i="8"/>
  <c r="T105" i="8"/>
  <c r="Q75" i="8"/>
  <c r="P27" i="8"/>
  <c r="T106" i="8"/>
  <c r="P109" i="8"/>
  <c r="S74" i="8"/>
  <c r="T62" i="8"/>
  <c r="T45" i="8"/>
  <c r="R26" i="8"/>
  <c r="P26" i="8"/>
  <c r="T359" i="8"/>
  <c r="P316" i="8"/>
  <c r="T188" i="8"/>
  <c r="Q197" i="8"/>
  <c r="T161" i="8"/>
  <c r="T158" i="8"/>
  <c r="T92" i="8"/>
  <c r="Q100" i="8"/>
  <c r="T35" i="8"/>
  <c r="T17" i="8"/>
  <c r="Q26" i="8"/>
  <c r="T272" i="8"/>
  <c r="T111" i="8"/>
  <c r="T96" i="8"/>
  <c r="T145" i="8"/>
  <c r="Q165" i="8"/>
  <c r="P84" i="8"/>
  <c r="S75" i="8"/>
  <c r="T57" i="8"/>
  <c r="T51" i="8"/>
  <c r="T36" i="8"/>
  <c r="T15" i="8"/>
  <c r="P10" i="8"/>
  <c r="Q27" i="8"/>
  <c r="T497" i="8"/>
  <c r="T356" i="8"/>
  <c r="T328" i="8"/>
  <c r="T324" i="8"/>
  <c r="T311" i="8"/>
  <c r="O316" i="8"/>
  <c r="T294" i="8"/>
  <c r="T286" i="8"/>
  <c r="T471" i="8"/>
  <c r="T463" i="8"/>
  <c r="T456" i="8"/>
  <c r="P396" i="8"/>
  <c r="Q317" i="8"/>
  <c r="R316" i="8"/>
  <c r="Q301" i="8"/>
  <c r="R301" i="8"/>
  <c r="T279" i="8"/>
  <c r="R411" i="8"/>
  <c r="T368" i="8"/>
  <c r="P245" i="8"/>
  <c r="P197" i="8"/>
  <c r="T347" i="8"/>
  <c r="T345" i="8"/>
  <c r="T343" i="8"/>
  <c r="T282" i="8"/>
  <c r="S284" i="8"/>
  <c r="T270" i="8"/>
  <c r="O285" i="8"/>
  <c r="T261" i="8"/>
  <c r="T257" i="8"/>
  <c r="R244" i="8"/>
  <c r="S228" i="8"/>
  <c r="S212" i="8"/>
  <c r="T167" i="8"/>
  <c r="T433" i="8"/>
  <c r="T338" i="8"/>
  <c r="T322" i="8"/>
  <c r="R253" i="8"/>
  <c r="T242" i="8"/>
  <c r="T238" i="8"/>
  <c r="T234" i="8"/>
  <c r="T230" i="8"/>
  <c r="T225" i="8"/>
  <c r="T221" i="8"/>
  <c r="T217" i="8"/>
  <c r="Q212" i="8"/>
  <c r="T187" i="8"/>
  <c r="T178" i="8"/>
  <c r="T162" i="8"/>
  <c r="T154" i="8"/>
  <c r="T146" i="8"/>
  <c r="P244" i="8"/>
  <c r="Q196" i="8"/>
  <c r="T170" i="8"/>
  <c r="N165" i="8"/>
  <c r="T107" i="8"/>
  <c r="T88" i="8"/>
  <c r="N83" i="8"/>
  <c r="T69" i="8"/>
  <c r="T61" i="8"/>
  <c r="T52" i="8"/>
  <c r="T22" i="8"/>
  <c r="T14" i="8"/>
  <c r="N10" i="8"/>
  <c r="T98" i="8"/>
  <c r="T39" i="8"/>
  <c r="Q43" i="8"/>
  <c r="T123" i="8"/>
  <c r="R254" i="8"/>
  <c r="T223" i="8"/>
  <c r="T102" i="8"/>
  <c r="T70" i="8"/>
  <c r="T66" i="8"/>
  <c r="T64" i="8"/>
  <c r="T56" i="8"/>
  <c r="T53" i="8"/>
  <c r="M496" i="9"/>
  <c r="H567" i="8"/>
  <c r="I567" i="8" s="1"/>
  <c r="M480" i="9"/>
  <c r="H549" i="8"/>
  <c r="I549" i="8" s="1"/>
  <c r="M463" i="9"/>
  <c r="H529" i="8"/>
  <c r="K529" i="8" s="1"/>
  <c r="I529" i="8" s="1"/>
  <c r="M453" i="9"/>
  <c r="H519" i="8"/>
  <c r="K519" i="8" s="1"/>
  <c r="I519" i="8" s="1"/>
  <c r="M409" i="9"/>
  <c r="H469" i="8"/>
  <c r="I469" i="8" s="1"/>
  <c r="M406" i="9"/>
  <c r="H464" i="8"/>
  <c r="I464" i="8" s="1"/>
  <c r="M391" i="9"/>
  <c r="H448" i="8"/>
  <c r="I448" i="8" s="1"/>
  <c r="M397" i="9"/>
  <c r="H455" i="8"/>
  <c r="I455" i="8" s="1"/>
  <c r="M432" i="9"/>
  <c r="H496" i="8"/>
  <c r="I496" i="8" s="1"/>
  <c r="M362" i="9"/>
  <c r="H415" i="8"/>
  <c r="I415" i="8" s="1"/>
  <c r="M308" i="9"/>
  <c r="H354" i="8"/>
  <c r="I354" i="8" s="1"/>
  <c r="M276" i="9"/>
  <c r="H318" i="8"/>
  <c r="I318" i="8" s="1"/>
  <c r="M302" i="9"/>
  <c r="H346" i="8"/>
  <c r="I346" i="8" s="1"/>
  <c r="M296" i="9"/>
  <c r="H340" i="8"/>
  <c r="I340" i="8" s="1"/>
  <c r="M239" i="9"/>
  <c r="H275" i="8"/>
  <c r="I275" i="8" s="1"/>
  <c r="M231" i="9"/>
  <c r="H267" i="8"/>
  <c r="I267" i="8" s="1"/>
  <c r="M219" i="9"/>
  <c r="H252" i="8"/>
  <c r="I252" i="8" s="1"/>
  <c r="M188" i="9"/>
  <c r="H217" i="8"/>
  <c r="I217" i="8" s="1"/>
  <c r="M174" i="9"/>
  <c r="H201" i="8"/>
  <c r="I201" i="8" s="1"/>
  <c r="M142" i="9"/>
  <c r="H163" i="8"/>
  <c r="I163" i="8" s="1"/>
  <c r="M176" i="9"/>
  <c r="H203" i="8"/>
  <c r="I203" i="8" s="1"/>
  <c r="M86" i="9"/>
  <c r="H98" i="8"/>
  <c r="I98" i="8" s="1"/>
  <c r="M38" i="9"/>
  <c r="H44" i="8"/>
  <c r="I44" i="8" s="1"/>
  <c r="M178" i="9"/>
  <c r="H205" i="8"/>
  <c r="I205" i="8" s="1"/>
  <c r="M88" i="9"/>
  <c r="H102" i="8"/>
  <c r="I102" i="8" s="1"/>
  <c r="M40" i="9"/>
  <c r="H46" i="8"/>
  <c r="I46" i="8" s="1"/>
  <c r="M152" i="9"/>
  <c r="H175" i="8"/>
  <c r="I175" i="8" s="1"/>
  <c r="M82" i="9"/>
  <c r="H94" i="8"/>
  <c r="I94" i="8" s="1"/>
  <c r="M50" i="9"/>
  <c r="H56" i="8"/>
  <c r="I56" i="8" s="1"/>
  <c r="M12" i="9"/>
  <c r="H14" i="8"/>
  <c r="I14" i="8" s="1"/>
  <c r="M100" i="9"/>
  <c r="H116" i="8"/>
  <c r="I116" i="8" s="1"/>
  <c r="M20" i="9"/>
  <c r="H22" i="8"/>
  <c r="I22" i="8" s="1"/>
  <c r="T540" i="8"/>
  <c r="O547" i="8"/>
  <c r="S555" i="8"/>
  <c r="O476" i="8"/>
  <c r="O477" i="8"/>
  <c r="S396" i="8"/>
  <c r="S395" i="8"/>
  <c r="R197" i="8"/>
  <c r="T4" i="8"/>
  <c r="M506" i="9"/>
  <c r="H578" i="8"/>
  <c r="I578" i="8" s="1"/>
  <c r="M484" i="9"/>
  <c r="H553" i="8"/>
  <c r="I553" i="8" s="1"/>
  <c r="M468" i="9"/>
  <c r="H535" i="8"/>
  <c r="I535" i="8" s="1"/>
  <c r="M479" i="9"/>
  <c r="H548" i="8"/>
  <c r="I548" i="8" s="1"/>
  <c r="M499" i="9"/>
  <c r="H570" i="8"/>
  <c r="I570" i="8" s="1"/>
  <c r="H556" i="8"/>
  <c r="I556" i="8" s="1"/>
  <c r="M419" i="9"/>
  <c r="H481" i="8"/>
  <c r="I481" i="8" s="1"/>
  <c r="M389" i="9"/>
  <c r="H446" i="8"/>
  <c r="I446" i="8" s="1"/>
  <c r="M400" i="9"/>
  <c r="H458" i="8"/>
  <c r="I458" i="8" s="1"/>
  <c r="M316" i="9"/>
  <c r="H362" i="8"/>
  <c r="I362" i="8" s="1"/>
  <c r="M284" i="9"/>
  <c r="H326" i="8"/>
  <c r="I326" i="8" s="1"/>
  <c r="M294" i="9"/>
  <c r="H338" i="8"/>
  <c r="I338" i="8" s="1"/>
  <c r="M312" i="9"/>
  <c r="H358" i="8"/>
  <c r="I358" i="8" s="1"/>
  <c r="M282" i="9"/>
  <c r="H324" i="8"/>
  <c r="I324" i="8" s="1"/>
  <c r="M237" i="9"/>
  <c r="H273" i="8"/>
  <c r="I273" i="8" s="1"/>
  <c r="M229" i="9"/>
  <c r="H265" i="8"/>
  <c r="I265" i="8" s="1"/>
  <c r="M221" i="9"/>
  <c r="H256" i="8"/>
  <c r="I256" i="8" s="1"/>
  <c r="M217" i="9"/>
  <c r="H250" i="8"/>
  <c r="I250" i="8" s="1"/>
  <c r="M205" i="9"/>
  <c r="H236" i="8"/>
  <c r="I236" i="8" s="1"/>
  <c r="M194" i="9"/>
  <c r="H223" i="8"/>
  <c r="I223" i="8" s="1"/>
  <c r="M110" i="9"/>
  <c r="H128" i="8"/>
  <c r="I128" i="8" s="1"/>
  <c r="M146" i="9"/>
  <c r="H169" i="8"/>
  <c r="I169" i="8" s="1"/>
  <c r="M74" i="9"/>
  <c r="H86" i="8"/>
  <c r="I86" i="8" s="1"/>
  <c r="M4" i="9"/>
  <c r="H4" i="8"/>
  <c r="I4" i="8" s="1"/>
  <c r="M363" i="9"/>
  <c r="H416" i="8"/>
  <c r="I416" i="8" s="1"/>
  <c r="M122" i="9"/>
  <c r="H143" i="8"/>
  <c r="I143" i="8" s="1"/>
  <c r="M92" i="9"/>
  <c r="H106" i="8"/>
  <c r="I106" i="8" s="1"/>
  <c r="M60" i="9"/>
  <c r="H68" i="8"/>
  <c r="I68" i="8" s="1"/>
  <c r="M44" i="9"/>
  <c r="H50" i="8"/>
  <c r="I50" i="8" s="1"/>
  <c r="M28" i="9"/>
  <c r="H32" i="8"/>
  <c r="I32" i="8" s="1"/>
  <c r="M3" i="9"/>
  <c r="H3" i="8"/>
  <c r="I3" i="8" s="1"/>
  <c r="T564" i="8"/>
  <c r="N571" i="8"/>
  <c r="T445" i="8"/>
  <c r="T438" i="8"/>
  <c r="N508" i="8"/>
  <c r="O444" i="8"/>
  <c r="O493" i="8"/>
  <c r="N509" i="8"/>
  <c r="T446" i="8"/>
  <c r="N452" i="8"/>
  <c r="N372" i="8"/>
  <c r="N371" i="8"/>
  <c r="P332" i="8"/>
  <c r="P333" i="8"/>
  <c r="Q300" i="8"/>
  <c r="N284" i="8"/>
  <c r="N285" i="8"/>
  <c r="O262" i="8"/>
  <c r="O244" i="8"/>
  <c r="S197" i="8"/>
  <c r="P395" i="8"/>
  <c r="T355" i="8"/>
  <c r="S349" i="8"/>
  <c r="S348" i="8"/>
  <c r="O333" i="8"/>
  <c r="R371" i="8"/>
  <c r="T292" i="8"/>
  <c r="O213" i="8"/>
  <c r="N181" i="8"/>
  <c r="N180" i="8"/>
  <c r="T166" i="8"/>
  <c r="T128" i="8"/>
  <c r="N133" i="8"/>
  <c r="N134" i="8"/>
  <c r="Q117" i="8"/>
  <c r="Q316" i="8"/>
  <c r="Q262" i="8"/>
  <c r="S196" i="8"/>
  <c r="T94" i="8"/>
  <c r="N84" i="8"/>
  <c r="R196" i="8"/>
  <c r="N27" i="8"/>
  <c r="Q99" i="8"/>
  <c r="R164" i="8"/>
  <c r="N117" i="8"/>
  <c r="R58" i="8"/>
  <c r="O42" i="8"/>
  <c r="S11" i="8"/>
  <c r="S10" i="8"/>
  <c r="Q74" i="8"/>
  <c r="T31" i="8"/>
  <c r="N26" i="8"/>
  <c r="G48" i="6"/>
  <c r="G34" i="6"/>
  <c r="M23" i="9"/>
  <c r="H25" i="8"/>
  <c r="I25" i="8" s="1"/>
  <c r="M55" i="9"/>
  <c r="H63" i="8"/>
  <c r="I63" i="8" s="1"/>
  <c r="M87" i="9"/>
  <c r="H101" i="8"/>
  <c r="I101" i="8" s="1"/>
  <c r="M119" i="9"/>
  <c r="H139" i="8"/>
  <c r="I139" i="8" s="1"/>
  <c r="M201" i="9"/>
  <c r="H232" i="8"/>
  <c r="I232" i="8" s="1"/>
  <c r="M37" i="9"/>
  <c r="H41" i="8"/>
  <c r="I41" i="8" s="1"/>
  <c r="M69" i="9"/>
  <c r="H79" i="8"/>
  <c r="I79" i="8" s="1"/>
  <c r="M101" i="9"/>
  <c r="H119" i="8"/>
  <c r="I119" i="8" s="1"/>
  <c r="M163" i="9"/>
  <c r="H188" i="8"/>
  <c r="I188" i="8" s="1"/>
  <c r="M6" i="9"/>
  <c r="H6" i="8"/>
  <c r="I6" i="8" s="1"/>
  <c r="M35" i="9"/>
  <c r="H39" i="8"/>
  <c r="I39" i="8" s="1"/>
  <c r="M67" i="9"/>
  <c r="H77" i="8"/>
  <c r="I77" i="8" s="1"/>
  <c r="M99" i="9"/>
  <c r="H115" i="8"/>
  <c r="I115" i="8" s="1"/>
  <c r="M149" i="9"/>
  <c r="H172" i="8"/>
  <c r="I172" i="8" s="1"/>
  <c r="M15" i="9"/>
  <c r="H17" i="8"/>
  <c r="I17" i="8" s="1"/>
  <c r="M41" i="9"/>
  <c r="H47" i="8"/>
  <c r="I47" i="8" s="1"/>
  <c r="M73" i="9"/>
  <c r="H85" i="8"/>
  <c r="I85" i="8" s="1"/>
  <c r="M105" i="9"/>
  <c r="H123" i="8"/>
  <c r="I123" i="8" s="1"/>
  <c r="M129" i="9"/>
  <c r="H150" i="8"/>
  <c r="I150" i="8" s="1"/>
  <c r="M249" i="9"/>
  <c r="H287" i="8"/>
  <c r="I287" i="8" s="1"/>
  <c r="M145" i="9"/>
  <c r="H168" i="8"/>
  <c r="I168" i="8" s="1"/>
  <c r="M177" i="9"/>
  <c r="H204" i="8"/>
  <c r="I204" i="8" s="1"/>
  <c r="M214" i="9"/>
  <c r="H247" i="8"/>
  <c r="I247" i="8" s="1"/>
  <c r="M222" i="9"/>
  <c r="H257" i="8"/>
  <c r="I257" i="8" s="1"/>
  <c r="M230" i="9"/>
  <c r="H266" i="8"/>
  <c r="I266" i="8" s="1"/>
  <c r="M238" i="9"/>
  <c r="H274" i="8"/>
  <c r="I274" i="8" s="1"/>
  <c r="M127" i="9"/>
  <c r="H148" i="8"/>
  <c r="I148" i="8" s="1"/>
  <c r="M151" i="9"/>
  <c r="H174" i="8"/>
  <c r="I174" i="8" s="1"/>
  <c r="M265" i="9"/>
  <c r="H305" i="8"/>
  <c r="I305" i="8" s="1"/>
  <c r="M293" i="9"/>
  <c r="H337" i="8"/>
  <c r="I337" i="8" s="1"/>
  <c r="M253" i="9"/>
  <c r="H291" i="8"/>
  <c r="I291" i="8" s="1"/>
  <c r="M183" i="9"/>
  <c r="H210" i="8"/>
  <c r="I210" i="8" s="1"/>
  <c r="M191" i="9"/>
  <c r="H220" i="8"/>
  <c r="I220" i="8" s="1"/>
  <c r="M200" i="9"/>
  <c r="H231" i="8"/>
  <c r="I231" i="8" s="1"/>
  <c r="M243" i="9"/>
  <c r="H279" i="8"/>
  <c r="I279" i="8" s="1"/>
  <c r="M277" i="9"/>
  <c r="H319" i="8"/>
  <c r="I319" i="8" s="1"/>
  <c r="M291" i="9"/>
  <c r="H335" i="8"/>
  <c r="I335" i="8" s="1"/>
  <c r="M321" i="9"/>
  <c r="H367" i="8"/>
  <c r="I367" i="8" s="1"/>
  <c r="M329" i="9"/>
  <c r="H377" i="8"/>
  <c r="I377" i="8" s="1"/>
  <c r="M337" i="9"/>
  <c r="H386" i="8"/>
  <c r="I386" i="8" s="1"/>
  <c r="M345" i="9"/>
  <c r="H394" i="8"/>
  <c r="I394" i="8" s="1"/>
  <c r="M353" i="9"/>
  <c r="H404" i="8"/>
  <c r="I404" i="8" s="1"/>
  <c r="M281" i="9"/>
  <c r="H323" i="8"/>
  <c r="I323" i="8" s="1"/>
  <c r="M313" i="9"/>
  <c r="H359" i="8"/>
  <c r="I359" i="8" s="1"/>
  <c r="M295" i="9"/>
  <c r="H339" i="8"/>
  <c r="I339" i="8" s="1"/>
  <c r="M364" i="9"/>
  <c r="H417" i="8"/>
  <c r="I417" i="8" s="1"/>
  <c r="M385" i="9"/>
  <c r="H441" i="8"/>
  <c r="I441" i="8" s="1"/>
  <c r="M373" i="9"/>
  <c r="H427" i="8"/>
  <c r="I427" i="8" s="1"/>
  <c r="M384" i="9"/>
  <c r="H440" i="8"/>
  <c r="I440" i="8" s="1"/>
  <c r="M367" i="9"/>
  <c r="H421" i="8"/>
  <c r="I421" i="8" s="1"/>
  <c r="M383" i="9"/>
  <c r="H439" i="8"/>
  <c r="I439" i="8" s="1"/>
  <c r="M398" i="9"/>
  <c r="H456" i="8"/>
  <c r="I456" i="8" s="1"/>
  <c r="M414" i="9"/>
  <c r="H474" i="8"/>
  <c r="I474" i="8" s="1"/>
  <c r="M435" i="9"/>
  <c r="H499" i="8"/>
  <c r="I499" i="8" s="1"/>
  <c r="M458" i="9"/>
  <c r="H524" i="8"/>
  <c r="K524" i="8" s="1"/>
  <c r="I524" i="8" s="1"/>
  <c r="M396" i="9"/>
  <c r="H454" i="8"/>
  <c r="I454" i="8" s="1"/>
  <c r="M412" i="9"/>
  <c r="H472" i="8"/>
  <c r="I472" i="8" s="1"/>
  <c r="M462" i="9"/>
  <c r="H528" i="8"/>
  <c r="K528" i="8" s="1"/>
  <c r="I528" i="8" s="1"/>
  <c r="M494" i="9"/>
  <c r="H565" i="8"/>
  <c r="I565" i="8" s="1"/>
  <c r="M442" i="9"/>
  <c r="H506" i="8"/>
  <c r="I506" i="8" s="1"/>
  <c r="M434" i="9"/>
  <c r="H498" i="8"/>
  <c r="I498" i="8" s="1"/>
  <c r="M457" i="9"/>
  <c r="H523" i="8"/>
  <c r="K523" i="8" s="1"/>
  <c r="I523" i="8" s="1"/>
  <c r="I34" i="6"/>
  <c r="M464" i="9"/>
  <c r="H530" i="8"/>
  <c r="K530" i="8" s="1"/>
  <c r="I530" i="8" s="1"/>
  <c r="M425" i="9"/>
  <c r="H487" i="8"/>
  <c r="I487" i="8" s="1"/>
  <c r="M427" i="9"/>
  <c r="H489" i="8"/>
  <c r="I489" i="8" s="1"/>
  <c r="M445" i="9"/>
  <c r="H511" i="8"/>
  <c r="K511" i="8" s="1"/>
  <c r="I511" i="8" s="1"/>
  <c r="M395" i="9"/>
  <c r="H453" i="8"/>
  <c r="M386" i="9"/>
  <c r="H442" i="8"/>
  <c r="I442" i="8" s="1"/>
  <c r="M292" i="9"/>
  <c r="H336" i="8"/>
  <c r="I336" i="8" s="1"/>
  <c r="M361" i="9"/>
  <c r="H414" i="8"/>
  <c r="I414" i="8" s="1"/>
  <c r="M318" i="9"/>
  <c r="H364" i="8"/>
  <c r="I364" i="8" s="1"/>
  <c r="M270" i="9"/>
  <c r="H310" i="8"/>
  <c r="I310" i="8" s="1"/>
  <c r="M242" i="9"/>
  <c r="H278" i="8"/>
  <c r="I278" i="8" s="1"/>
  <c r="M223" i="9"/>
  <c r="H258" i="8"/>
  <c r="I258" i="8" s="1"/>
  <c r="M211" i="9"/>
  <c r="H242" i="8"/>
  <c r="I242" i="8" s="1"/>
  <c r="M124" i="9"/>
  <c r="H145" i="8"/>
  <c r="I145" i="8" s="1"/>
  <c r="M102" i="9"/>
  <c r="H120" i="8"/>
  <c r="I120" i="8" s="1"/>
  <c r="M54" i="9"/>
  <c r="H62" i="8"/>
  <c r="I62" i="8" s="1"/>
  <c r="M254" i="9"/>
  <c r="H292" i="8"/>
  <c r="I292" i="8" s="1"/>
  <c r="M104" i="9"/>
  <c r="H122" i="8"/>
  <c r="I122" i="8" s="1"/>
  <c r="M56" i="9"/>
  <c r="H64" i="8"/>
  <c r="I64" i="8" s="1"/>
  <c r="M24" i="9"/>
  <c r="H28" i="8"/>
  <c r="I28" i="8" s="1"/>
  <c r="M98" i="9"/>
  <c r="H114" i="8"/>
  <c r="I114" i="8" s="1"/>
  <c r="M66" i="9"/>
  <c r="H76" i="8"/>
  <c r="I76" i="8" s="1"/>
  <c r="M34" i="9"/>
  <c r="H38" i="8"/>
  <c r="I38" i="8" s="1"/>
  <c r="M190" i="9"/>
  <c r="H219" i="8"/>
  <c r="I219" i="8" s="1"/>
  <c r="M130" i="9"/>
  <c r="H151" i="8"/>
  <c r="I151" i="8" s="1"/>
  <c r="M84" i="9"/>
  <c r="H96" i="8"/>
  <c r="I96" i="8" s="1"/>
  <c r="M36" i="9"/>
  <c r="H40" i="8"/>
  <c r="I40" i="8" s="1"/>
  <c r="M10" i="9"/>
  <c r="H12" i="8"/>
  <c r="I12" i="8" s="1"/>
  <c r="Q539" i="8"/>
  <c r="N493" i="8"/>
  <c r="N492" i="8"/>
  <c r="O412" i="8"/>
  <c r="O411" i="8"/>
  <c r="Q485" i="8"/>
  <c r="T485" i="8" s="1"/>
  <c r="P435" i="8"/>
  <c r="P436" i="8"/>
  <c r="T469" i="8"/>
  <c r="N476" i="8"/>
  <c r="N477" i="8"/>
  <c r="T454" i="8"/>
  <c r="O371" i="8"/>
  <c r="O372" i="8"/>
  <c r="T484" i="8"/>
  <c r="O395" i="8"/>
  <c r="T397" i="8"/>
  <c r="Q229" i="8"/>
  <c r="Q228" i="8"/>
  <c r="T200" i="8"/>
  <c r="N59" i="8"/>
  <c r="N58" i="8"/>
  <c r="T132" i="8"/>
  <c r="Q58" i="8"/>
  <c r="Q59" i="8"/>
  <c r="T249" i="8"/>
  <c r="O109" i="8"/>
  <c r="O108" i="8"/>
  <c r="S100" i="8"/>
  <c r="S99" i="8"/>
  <c r="N75" i="8"/>
  <c r="P58" i="8"/>
  <c r="P59" i="8"/>
  <c r="T382" i="8"/>
  <c r="T256" i="8"/>
  <c r="Q213" i="8"/>
  <c r="Q164" i="8"/>
  <c r="S59" i="8"/>
  <c r="S58" i="8"/>
  <c r="N43" i="8"/>
  <c r="N42" i="8"/>
  <c r="S42" i="8"/>
  <c r="M500" i="9"/>
  <c r="H572" i="8"/>
  <c r="I572" i="8" s="1"/>
  <c r="H557" i="8"/>
  <c r="I557" i="8" s="1"/>
  <c r="M476" i="9"/>
  <c r="H544" i="8"/>
  <c r="I544" i="8" s="1"/>
  <c r="M460" i="9"/>
  <c r="H526" i="8"/>
  <c r="K526" i="8" s="1"/>
  <c r="I526" i="8" s="1"/>
  <c r="M411" i="9"/>
  <c r="H471" i="8"/>
  <c r="I471" i="8" s="1"/>
  <c r="M467" i="9"/>
  <c r="H534" i="8"/>
  <c r="I534" i="8" s="1"/>
  <c r="M433" i="9"/>
  <c r="H497" i="8"/>
  <c r="I497" i="8" s="1"/>
  <c r="M429" i="9"/>
  <c r="H491" i="8"/>
  <c r="I491" i="8" s="1"/>
  <c r="M378" i="9"/>
  <c r="H432" i="8"/>
  <c r="I432" i="8" s="1"/>
  <c r="M300" i="9"/>
  <c r="H344" i="8"/>
  <c r="I344" i="8" s="1"/>
  <c r="M268" i="9"/>
  <c r="H308" i="8"/>
  <c r="I308" i="8" s="1"/>
  <c r="M310" i="9"/>
  <c r="H356" i="8"/>
  <c r="I356" i="8" s="1"/>
  <c r="M278" i="9"/>
  <c r="H320" i="8"/>
  <c r="I320" i="8" s="1"/>
  <c r="M280" i="9"/>
  <c r="H322" i="8"/>
  <c r="I322" i="8" s="1"/>
  <c r="M246" i="9"/>
  <c r="H282" i="8"/>
  <c r="I282" i="8" s="1"/>
  <c r="M233" i="9"/>
  <c r="H269" i="8"/>
  <c r="I269" i="8" s="1"/>
  <c r="M225" i="9"/>
  <c r="H260" i="8"/>
  <c r="I260" i="8" s="1"/>
  <c r="M213" i="9"/>
  <c r="H246" i="8"/>
  <c r="I246" i="8" s="1"/>
  <c r="M158" i="9"/>
  <c r="H183" i="8"/>
  <c r="I183" i="8" s="1"/>
  <c r="M132" i="9"/>
  <c r="H153" i="8"/>
  <c r="I153" i="8" s="1"/>
  <c r="M262" i="9"/>
  <c r="H302" i="8"/>
  <c r="I302" i="8" s="1"/>
  <c r="M144" i="9"/>
  <c r="H167" i="8"/>
  <c r="I167" i="8" s="1"/>
  <c r="M94" i="9"/>
  <c r="H110" i="8"/>
  <c r="I110" i="8" s="1"/>
  <c r="M78" i="9"/>
  <c r="H90" i="8"/>
  <c r="I90" i="8" s="1"/>
  <c r="M62" i="9"/>
  <c r="H70" i="8"/>
  <c r="I70" i="8" s="1"/>
  <c r="M46" i="9"/>
  <c r="H52" i="8"/>
  <c r="I52" i="8" s="1"/>
  <c r="M30" i="9"/>
  <c r="H34" i="8"/>
  <c r="I34" i="8" s="1"/>
  <c r="M184" i="9"/>
  <c r="H211" i="8"/>
  <c r="I211" i="8" s="1"/>
  <c r="M112" i="9"/>
  <c r="H130" i="8"/>
  <c r="I130" i="8" s="1"/>
  <c r="M96" i="9"/>
  <c r="H112" i="8"/>
  <c r="I112" i="8" s="1"/>
  <c r="M80" i="9"/>
  <c r="H92" i="8"/>
  <c r="I92" i="8" s="1"/>
  <c r="M64" i="9"/>
  <c r="H72" i="8"/>
  <c r="I72" i="8" s="1"/>
  <c r="M48" i="9"/>
  <c r="H54" i="8"/>
  <c r="I54" i="8" s="1"/>
  <c r="M32" i="9"/>
  <c r="H36" i="8"/>
  <c r="I36" i="8" s="1"/>
  <c r="M106" i="9"/>
  <c r="H124" i="8"/>
  <c r="I124" i="8" s="1"/>
  <c r="M90" i="9"/>
  <c r="H104" i="8"/>
  <c r="I104" i="8" s="1"/>
  <c r="M58" i="9"/>
  <c r="H66" i="8"/>
  <c r="I66" i="8" s="1"/>
  <c r="M42" i="9"/>
  <c r="H48" i="8"/>
  <c r="I48" i="8" s="1"/>
  <c r="M26" i="9"/>
  <c r="H30" i="8"/>
  <c r="I30" i="8" s="1"/>
  <c r="M154" i="9"/>
  <c r="H177" i="8"/>
  <c r="I177" i="8" s="1"/>
  <c r="M108" i="9"/>
  <c r="H126" i="8"/>
  <c r="I126" i="8" s="1"/>
  <c r="M76" i="9"/>
  <c r="H88" i="8"/>
  <c r="I88" i="8" s="1"/>
  <c r="S563" i="8"/>
  <c r="T559" i="8"/>
  <c r="P555" i="8"/>
  <c r="T536" i="8"/>
  <c r="T532" i="8"/>
  <c r="N539" i="8"/>
  <c r="T524" i="8"/>
  <c r="T441" i="8"/>
  <c r="T494" i="8"/>
  <c r="P509" i="8"/>
  <c r="R436" i="8"/>
  <c r="R435" i="8"/>
  <c r="Q411" i="8"/>
  <c r="T394" i="8"/>
  <c r="R395" i="8"/>
  <c r="R396" i="8"/>
  <c r="N380" i="8"/>
  <c r="T373" i="8"/>
  <c r="T472" i="8"/>
  <c r="R476" i="8"/>
  <c r="R477" i="8"/>
  <c r="P468" i="8"/>
  <c r="P467" i="8"/>
  <c r="R317" i="8"/>
  <c r="T303" i="8"/>
  <c r="P493" i="8"/>
  <c r="Q349" i="8"/>
  <c r="S333" i="8"/>
  <c r="T384" i="8"/>
  <c r="N244" i="8"/>
  <c r="N228" i="8"/>
  <c r="N229" i="8"/>
  <c r="S165" i="8"/>
  <c r="N300" i="8"/>
  <c r="O254" i="8"/>
  <c r="P134" i="8"/>
  <c r="P133" i="8"/>
  <c r="T287" i="8"/>
  <c r="O284" i="8"/>
  <c r="Q181" i="8"/>
  <c r="Q180" i="8"/>
  <c r="O100" i="8"/>
  <c r="O99" i="8"/>
  <c r="P300" i="8"/>
  <c r="T263" i="8"/>
  <c r="T149" i="8"/>
  <c r="R99" i="8"/>
  <c r="R100" i="8"/>
  <c r="P284" i="8"/>
  <c r="S84" i="8"/>
  <c r="S83" i="8"/>
  <c r="S26" i="8"/>
  <c r="S27" i="8"/>
  <c r="T124" i="8"/>
  <c r="T28" i="8"/>
  <c r="P11" i="8"/>
  <c r="M503" i="9"/>
  <c r="H575" i="8"/>
  <c r="I575" i="8" s="1"/>
  <c r="H560" i="8"/>
  <c r="I560" i="8" s="1"/>
  <c r="M471" i="9"/>
  <c r="H538" i="8"/>
  <c r="I538" i="8" s="1"/>
  <c r="M447" i="9"/>
  <c r="H513" i="8"/>
  <c r="K513" i="8" s="1"/>
  <c r="I513" i="8" s="1"/>
  <c r="M423" i="9"/>
  <c r="H485" i="8"/>
  <c r="I485" i="8" s="1"/>
  <c r="M497" i="9"/>
  <c r="H568" i="8"/>
  <c r="I568" i="8" s="1"/>
  <c r="M481" i="9"/>
  <c r="H550" i="8"/>
  <c r="I550" i="8" s="1"/>
  <c r="M465" i="9"/>
  <c r="H532" i="8"/>
  <c r="I532" i="8" s="1"/>
  <c r="M440" i="9"/>
  <c r="H504" i="8"/>
  <c r="I504" i="8" s="1"/>
  <c r="M459" i="9"/>
  <c r="H525" i="8"/>
  <c r="K525" i="8" s="1"/>
  <c r="I525" i="8" s="1"/>
  <c r="M443" i="9"/>
  <c r="H507" i="8"/>
  <c r="I507" i="8" s="1"/>
  <c r="M413" i="9"/>
  <c r="H473" i="8"/>
  <c r="I473" i="8" s="1"/>
  <c r="M501" i="9"/>
  <c r="H573" i="8"/>
  <c r="I573" i="8" s="1"/>
  <c r="H558" i="8"/>
  <c r="I558" i="8" s="1"/>
  <c r="M485" i="9"/>
  <c r="H554" i="8"/>
  <c r="I554" i="8" s="1"/>
  <c r="M469" i="9"/>
  <c r="H536" i="8"/>
  <c r="I536" i="8" s="1"/>
  <c r="M451" i="9"/>
  <c r="H517" i="8"/>
  <c r="K517" i="8" s="1"/>
  <c r="I517" i="8" s="1"/>
  <c r="M421" i="9"/>
  <c r="H483" i="8"/>
  <c r="I483" i="8" s="1"/>
  <c r="M436" i="9"/>
  <c r="H500" i="8"/>
  <c r="I500" i="8" s="1"/>
  <c r="M399" i="9"/>
  <c r="H457" i="8"/>
  <c r="I457" i="8" s="1"/>
  <c r="M370" i="9"/>
  <c r="H424" i="8"/>
  <c r="I424" i="8" s="1"/>
  <c r="M369" i="9"/>
  <c r="H423" i="8"/>
  <c r="I423" i="8" s="1"/>
  <c r="M356" i="9"/>
  <c r="H407" i="8"/>
  <c r="I407" i="8" s="1"/>
  <c r="M352" i="9"/>
  <c r="H403" i="8"/>
  <c r="I403" i="8" s="1"/>
  <c r="M348" i="9"/>
  <c r="H399" i="8"/>
  <c r="I399" i="8" s="1"/>
  <c r="M344" i="9"/>
  <c r="H393" i="8"/>
  <c r="I393" i="8" s="1"/>
  <c r="M340" i="9"/>
  <c r="H389" i="8"/>
  <c r="I389" i="8" s="1"/>
  <c r="M336" i="9"/>
  <c r="H385" i="8"/>
  <c r="I385" i="8" s="1"/>
  <c r="M332" i="9"/>
  <c r="H381" i="8"/>
  <c r="I381" i="8" s="1"/>
  <c r="M328" i="9"/>
  <c r="H376" i="8"/>
  <c r="I376" i="8" s="1"/>
  <c r="M324" i="9"/>
  <c r="H370" i="8"/>
  <c r="I370" i="8" s="1"/>
  <c r="M304" i="9"/>
  <c r="H350" i="8"/>
  <c r="I350" i="8" s="1"/>
  <c r="M272" i="9"/>
  <c r="H312" i="8"/>
  <c r="I312" i="8" s="1"/>
  <c r="M256" i="9"/>
  <c r="H294" i="8"/>
  <c r="I294" i="8" s="1"/>
  <c r="M306" i="9"/>
  <c r="H352" i="8"/>
  <c r="I352" i="8" s="1"/>
  <c r="M266" i="9"/>
  <c r="H306" i="8"/>
  <c r="I306" i="8" s="1"/>
  <c r="M250" i="9"/>
  <c r="H288" i="8"/>
  <c r="I288" i="8" s="1"/>
  <c r="M260" i="9"/>
  <c r="H298" i="8"/>
  <c r="I298" i="8" s="1"/>
  <c r="M244" i="9"/>
  <c r="H280" i="8"/>
  <c r="I280" i="8" s="1"/>
  <c r="M196" i="9"/>
  <c r="H225" i="8"/>
  <c r="I225" i="8" s="1"/>
  <c r="M172" i="9"/>
  <c r="H199" i="8"/>
  <c r="I199" i="8" s="1"/>
  <c r="M156" i="9"/>
  <c r="H179" i="8"/>
  <c r="I179" i="8" s="1"/>
  <c r="M140" i="9"/>
  <c r="H161" i="8"/>
  <c r="I161" i="8" s="1"/>
  <c r="M186" i="9"/>
  <c r="H215" i="8"/>
  <c r="I215" i="8" s="1"/>
  <c r="M150" i="9"/>
  <c r="H173" i="8"/>
  <c r="I173" i="8" s="1"/>
  <c r="M128" i="9"/>
  <c r="H149" i="8"/>
  <c r="I149" i="8" s="1"/>
  <c r="M208" i="9"/>
  <c r="H239" i="8"/>
  <c r="I239" i="8" s="1"/>
  <c r="M160" i="9"/>
  <c r="H185" i="8"/>
  <c r="I185" i="8" s="1"/>
  <c r="M182" i="9"/>
  <c r="H209" i="8"/>
  <c r="I209" i="8" s="1"/>
  <c r="M136" i="9"/>
  <c r="H157" i="8"/>
  <c r="I157" i="8" s="1"/>
  <c r="M192" i="9"/>
  <c r="H221" i="8"/>
  <c r="I221" i="8" s="1"/>
  <c r="M138" i="9"/>
  <c r="H159" i="8"/>
  <c r="I159" i="8" s="1"/>
  <c r="M18" i="9"/>
  <c r="H20" i="8"/>
  <c r="I20" i="8" s="1"/>
  <c r="T554" i="8"/>
  <c r="T550" i="8"/>
  <c r="T529" i="8"/>
  <c r="T521" i="8"/>
  <c r="T513" i="8"/>
  <c r="T530" i="8"/>
  <c r="T522" i="8"/>
  <c r="T514" i="8"/>
  <c r="T561" i="8"/>
  <c r="S547" i="8"/>
  <c r="O571" i="8"/>
  <c r="T528" i="8"/>
  <c r="T512" i="8"/>
  <c r="Q508" i="8"/>
  <c r="T442" i="8"/>
  <c r="S493" i="8"/>
  <c r="S492" i="8"/>
  <c r="S444" i="8"/>
  <c r="S412" i="8"/>
  <c r="S411" i="8"/>
  <c r="R492" i="8"/>
  <c r="S476" i="8"/>
  <c r="S477" i="8"/>
  <c r="T443" i="8"/>
  <c r="T440" i="8"/>
  <c r="O396" i="8"/>
  <c r="T489" i="8"/>
  <c r="O436" i="8"/>
  <c r="O435" i="8"/>
  <c r="T403" i="8"/>
  <c r="Q412" i="8"/>
  <c r="T390" i="8"/>
  <c r="R380" i="8"/>
  <c r="S300" i="8"/>
  <c r="S301" i="8"/>
  <c r="Q477" i="8"/>
  <c r="Q476" i="8"/>
  <c r="T429" i="8"/>
  <c r="N412" i="8"/>
  <c r="T376" i="8"/>
  <c r="P372" i="8"/>
  <c r="P371" i="8"/>
  <c r="O332" i="8"/>
  <c r="O317" i="8"/>
  <c r="T448" i="8"/>
  <c r="T364" i="8"/>
  <c r="R326" i="8"/>
  <c r="T326" i="8" s="1"/>
  <c r="T346" i="8"/>
  <c r="P349" i="8"/>
  <c r="P348" i="8"/>
  <c r="Q332" i="8"/>
  <c r="Q333" i="8"/>
  <c r="S253" i="8"/>
  <c r="O197" i="8"/>
  <c r="O165" i="8"/>
  <c r="T398" i="8"/>
  <c r="T379" i="8"/>
  <c r="N348" i="8"/>
  <c r="N349" i="8"/>
  <c r="P213" i="8"/>
  <c r="P212" i="8"/>
  <c r="P100" i="8"/>
  <c r="P99" i="8"/>
  <c r="R181" i="8"/>
  <c r="R180" i="8"/>
  <c r="R133" i="8"/>
  <c r="R134" i="8"/>
  <c r="O117" i="8"/>
  <c r="P42" i="8"/>
  <c r="P43" i="8"/>
  <c r="Q254" i="8"/>
  <c r="Q253" i="8"/>
  <c r="N245" i="8"/>
  <c r="T214" i="8"/>
  <c r="T198" i="8"/>
  <c r="Q108" i="8"/>
  <c r="Q109" i="8"/>
  <c r="R75" i="8"/>
  <c r="P285" i="8"/>
  <c r="O43" i="8"/>
  <c r="R43" i="8"/>
  <c r="R42" i="8"/>
  <c r="T119" i="8"/>
  <c r="T76" i="8"/>
  <c r="T12" i="8"/>
  <c r="T3" i="8"/>
  <c r="T78" i="8"/>
  <c r="Q42" i="8"/>
  <c r="T5" i="8"/>
  <c r="M31" i="9"/>
  <c r="H35" i="8"/>
  <c r="I35" i="8" s="1"/>
  <c r="M63" i="9"/>
  <c r="H71" i="8"/>
  <c r="I71" i="8" s="1"/>
  <c r="M95" i="9"/>
  <c r="H111" i="8"/>
  <c r="I111" i="8" s="1"/>
  <c r="M141" i="9"/>
  <c r="H162" i="8"/>
  <c r="I162" i="8" s="1"/>
  <c r="M285" i="9"/>
  <c r="H327" i="8"/>
  <c r="I327" i="8" s="1"/>
  <c r="M45" i="9"/>
  <c r="H51" i="8"/>
  <c r="I51" i="8" s="1"/>
  <c r="M77" i="9"/>
  <c r="H89" i="8"/>
  <c r="I89" i="8" s="1"/>
  <c r="M109" i="9"/>
  <c r="H127" i="8"/>
  <c r="I127" i="8" s="1"/>
  <c r="M179" i="9"/>
  <c r="H206" i="8"/>
  <c r="I206" i="8" s="1"/>
  <c r="M13" i="9"/>
  <c r="H15" i="8"/>
  <c r="I15" i="8" s="1"/>
  <c r="M43" i="9"/>
  <c r="H49" i="8"/>
  <c r="I49" i="8" s="1"/>
  <c r="M75" i="9"/>
  <c r="H87" i="8"/>
  <c r="I87" i="8" s="1"/>
  <c r="M107" i="9"/>
  <c r="H125" i="8"/>
  <c r="I125" i="8" s="1"/>
  <c r="M165" i="9"/>
  <c r="H190" i="8"/>
  <c r="I190" i="8" s="1"/>
  <c r="M16" i="9"/>
  <c r="H18" i="8"/>
  <c r="I18" i="8" s="1"/>
  <c r="M49" i="9"/>
  <c r="H55" i="8"/>
  <c r="I55" i="8" s="1"/>
  <c r="M81" i="9"/>
  <c r="H93" i="8"/>
  <c r="I93" i="8" s="1"/>
  <c r="M113" i="9"/>
  <c r="H131" i="8"/>
  <c r="I131" i="8" s="1"/>
  <c r="M139" i="9"/>
  <c r="H160" i="8"/>
  <c r="I160" i="8" s="1"/>
  <c r="M269" i="9"/>
  <c r="H309" i="8"/>
  <c r="I309" i="8" s="1"/>
  <c r="M153" i="9"/>
  <c r="H176" i="8"/>
  <c r="I176" i="8" s="1"/>
  <c r="M204" i="9"/>
  <c r="H235" i="8"/>
  <c r="I235" i="8" s="1"/>
  <c r="M216" i="9"/>
  <c r="H249" i="8"/>
  <c r="I249" i="8" s="1"/>
  <c r="M224" i="9"/>
  <c r="H259" i="8"/>
  <c r="I259" i="8" s="1"/>
  <c r="M232" i="9"/>
  <c r="H268" i="8"/>
  <c r="I268" i="8" s="1"/>
  <c r="M240" i="9"/>
  <c r="H276" i="8"/>
  <c r="I276" i="8" s="1"/>
  <c r="M131" i="9"/>
  <c r="H152" i="8"/>
  <c r="I152" i="8" s="1"/>
  <c r="M159" i="9"/>
  <c r="H184" i="8"/>
  <c r="I184" i="8" s="1"/>
  <c r="M247" i="9"/>
  <c r="H283" i="8"/>
  <c r="I283" i="8" s="1"/>
  <c r="M199" i="9"/>
  <c r="H230" i="8"/>
  <c r="I230" i="8" s="1"/>
  <c r="M261" i="9"/>
  <c r="H299" i="8"/>
  <c r="I299" i="8" s="1"/>
  <c r="M185" i="9"/>
  <c r="H214" i="8"/>
  <c r="I214" i="8" s="1"/>
  <c r="M193" i="9"/>
  <c r="H222" i="8"/>
  <c r="I222" i="8" s="1"/>
  <c r="M203" i="9"/>
  <c r="H234" i="8"/>
  <c r="I234" i="8" s="1"/>
  <c r="M251" i="9"/>
  <c r="H289" i="8"/>
  <c r="I289" i="8" s="1"/>
  <c r="M309" i="9"/>
  <c r="H355" i="8"/>
  <c r="I355" i="8" s="1"/>
  <c r="M299" i="9"/>
  <c r="H343" i="8"/>
  <c r="I343" i="8" s="1"/>
  <c r="M323" i="9"/>
  <c r="H369" i="8"/>
  <c r="I369" i="8" s="1"/>
  <c r="M331" i="9"/>
  <c r="H379" i="8"/>
  <c r="I379" i="8" s="1"/>
  <c r="M339" i="9"/>
  <c r="H388" i="8"/>
  <c r="I388" i="8" s="1"/>
  <c r="M347" i="9"/>
  <c r="H398" i="8"/>
  <c r="I398" i="8" s="1"/>
  <c r="M355" i="9"/>
  <c r="H406" i="8"/>
  <c r="I406" i="8" s="1"/>
  <c r="M289" i="9"/>
  <c r="H331" i="8"/>
  <c r="I331" i="8" s="1"/>
  <c r="M271" i="9"/>
  <c r="H311" i="8"/>
  <c r="I311" i="8" s="1"/>
  <c r="M303" i="9"/>
  <c r="H347" i="8"/>
  <c r="I347" i="8" s="1"/>
  <c r="M372" i="9"/>
  <c r="H426" i="8"/>
  <c r="I426" i="8" s="1"/>
  <c r="M359" i="9"/>
  <c r="H410" i="8"/>
  <c r="I410" i="8" s="1"/>
  <c r="M374" i="9"/>
  <c r="H428" i="8"/>
  <c r="I428" i="8" s="1"/>
  <c r="M388" i="9"/>
  <c r="H445" i="8"/>
  <c r="I445" i="8" s="1"/>
  <c r="M368" i="9"/>
  <c r="H422" i="8"/>
  <c r="I422" i="8" s="1"/>
  <c r="M387" i="9"/>
  <c r="H443" i="8"/>
  <c r="I443" i="8" s="1"/>
  <c r="M401" i="9"/>
  <c r="H459" i="8"/>
  <c r="I459" i="8" s="1"/>
  <c r="M416" i="9"/>
  <c r="H478" i="8"/>
  <c r="I478" i="8" s="1"/>
  <c r="M439" i="9"/>
  <c r="H503" i="8"/>
  <c r="I503" i="8" s="1"/>
  <c r="M466" i="9"/>
  <c r="H533" i="8"/>
  <c r="I533" i="8" s="1"/>
  <c r="M498" i="9"/>
  <c r="H569" i="8"/>
  <c r="I569" i="8" s="1"/>
  <c r="M403" i="9"/>
  <c r="H461" i="8"/>
  <c r="I461" i="8" s="1"/>
  <c r="M420" i="9"/>
  <c r="H482" i="8"/>
  <c r="I482" i="8" s="1"/>
  <c r="M470" i="9"/>
  <c r="H537" i="8"/>
  <c r="I537" i="8" s="1"/>
  <c r="M502" i="9"/>
  <c r="H574" i="8"/>
  <c r="I574" i="8" s="1"/>
  <c r="H559" i="8"/>
  <c r="I559" i="8" s="1"/>
  <c r="M450" i="9"/>
  <c r="H516" i="8"/>
  <c r="K516" i="8" s="1"/>
  <c r="I516" i="8" s="1"/>
  <c r="M438" i="9"/>
  <c r="H502" i="8"/>
  <c r="I502" i="8" s="1"/>
  <c r="M505" i="9"/>
  <c r="H577" i="8"/>
  <c r="I577" i="8" s="1"/>
  <c r="H562" i="8"/>
  <c r="I562" i="8" s="1"/>
  <c r="H34" i="6"/>
  <c r="P108" i="8"/>
  <c r="Q10" i="8"/>
  <c r="M39" i="9"/>
  <c r="H45" i="8"/>
  <c r="I45" i="8" s="1"/>
  <c r="M71" i="9"/>
  <c r="H81" i="8"/>
  <c r="I81" i="8" s="1"/>
  <c r="H121" i="8"/>
  <c r="I121" i="8" s="1"/>
  <c r="M157" i="9"/>
  <c r="H182" i="8"/>
  <c r="I182" i="8" s="1"/>
  <c r="M21" i="9"/>
  <c r="H23" i="8"/>
  <c r="I23" i="8" s="1"/>
  <c r="M53" i="9"/>
  <c r="H61" i="8"/>
  <c r="I61" i="8" s="1"/>
  <c r="M85" i="9"/>
  <c r="H97" i="8"/>
  <c r="I97" i="8" s="1"/>
  <c r="M117" i="9"/>
  <c r="H137" i="8"/>
  <c r="I137" i="8" s="1"/>
  <c r="M207" i="9"/>
  <c r="H238" i="8"/>
  <c r="I238" i="8" s="1"/>
  <c r="M14" i="9"/>
  <c r="H16" i="8"/>
  <c r="I16" i="8" s="1"/>
  <c r="M51" i="9"/>
  <c r="H57" i="8"/>
  <c r="I57" i="8" s="1"/>
  <c r="M83" i="9"/>
  <c r="H95" i="8"/>
  <c r="I95" i="8" s="1"/>
  <c r="M115" i="9"/>
  <c r="H135" i="8"/>
  <c r="I135" i="8" s="1"/>
  <c r="M7" i="9"/>
  <c r="H7" i="8"/>
  <c r="I7" i="8" s="1"/>
  <c r="M25" i="9"/>
  <c r="H29" i="8"/>
  <c r="I29" i="8" s="1"/>
  <c r="M57" i="9"/>
  <c r="H65" i="8"/>
  <c r="I65" i="8" s="1"/>
  <c r="M89" i="9"/>
  <c r="H103" i="8"/>
  <c r="I103" i="8" s="1"/>
  <c r="M121" i="9"/>
  <c r="H141" i="8"/>
  <c r="I141" i="8" s="1"/>
  <c r="M155" i="9"/>
  <c r="H178" i="8"/>
  <c r="I178" i="8" s="1"/>
  <c r="M317" i="9"/>
  <c r="H363" i="8"/>
  <c r="I363" i="8" s="1"/>
  <c r="M161" i="9"/>
  <c r="H186" i="8"/>
  <c r="I186" i="8" s="1"/>
  <c r="M210" i="9"/>
  <c r="H241" i="8"/>
  <c r="I241" i="8" s="1"/>
  <c r="M218" i="9"/>
  <c r="H251" i="8"/>
  <c r="I251" i="8" s="1"/>
  <c r="M226" i="9"/>
  <c r="H261" i="8"/>
  <c r="I261" i="8" s="1"/>
  <c r="M234" i="9"/>
  <c r="H270" i="8"/>
  <c r="I270" i="8" s="1"/>
  <c r="M257" i="9"/>
  <c r="H295" i="8"/>
  <c r="I295" i="8" s="1"/>
  <c r="M135" i="9"/>
  <c r="H156" i="8"/>
  <c r="I156" i="8" s="1"/>
  <c r="M167" i="9"/>
  <c r="H192" i="8"/>
  <c r="I192" i="8" s="1"/>
  <c r="M255" i="9"/>
  <c r="H293" i="8"/>
  <c r="I293" i="8" s="1"/>
  <c r="M241" i="9"/>
  <c r="H277" i="8"/>
  <c r="I277" i="8" s="1"/>
  <c r="M301" i="9"/>
  <c r="H345" i="8"/>
  <c r="I345" i="8" s="1"/>
  <c r="M187" i="9"/>
  <c r="H216" i="8"/>
  <c r="I216" i="8" s="1"/>
  <c r="M195" i="9"/>
  <c r="H224" i="8"/>
  <c r="I224" i="8" s="1"/>
  <c r="M206" i="9"/>
  <c r="H237" i="8"/>
  <c r="I237" i="8" s="1"/>
  <c r="M259" i="9"/>
  <c r="H297" i="8"/>
  <c r="I297" i="8" s="1"/>
  <c r="M275" i="9"/>
  <c r="H315" i="8"/>
  <c r="I315" i="8" s="1"/>
  <c r="M307" i="9"/>
  <c r="H353" i="8"/>
  <c r="I353" i="8" s="1"/>
  <c r="M325" i="9"/>
  <c r="H373" i="8"/>
  <c r="I373" i="8" s="1"/>
  <c r="M333" i="9"/>
  <c r="H382" i="8"/>
  <c r="I382" i="8" s="1"/>
  <c r="M341" i="9"/>
  <c r="H390" i="8"/>
  <c r="I390" i="8" s="1"/>
  <c r="M349" i="9"/>
  <c r="H400" i="8"/>
  <c r="I400" i="8" s="1"/>
  <c r="M357" i="9"/>
  <c r="H408" i="8"/>
  <c r="I408" i="8" s="1"/>
  <c r="M297" i="9"/>
  <c r="H341" i="8"/>
  <c r="I341" i="8" s="1"/>
  <c r="M279" i="9"/>
  <c r="H321" i="8"/>
  <c r="I321" i="8" s="1"/>
  <c r="M311" i="9"/>
  <c r="H357" i="8"/>
  <c r="I357" i="8" s="1"/>
  <c r="M377" i="9"/>
  <c r="H431" i="8"/>
  <c r="I431" i="8" s="1"/>
  <c r="M365" i="9"/>
  <c r="H418" i="8"/>
  <c r="I418" i="8" s="1"/>
  <c r="M376" i="9"/>
  <c r="H430" i="8"/>
  <c r="I430" i="8" s="1"/>
  <c r="M390" i="9"/>
  <c r="H447" i="8"/>
  <c r="I447" i="8" s="1"/>
  <c r="M375" i="9"/>
  <c r="H429" i="8"/>
  <c r="I429" i="8" s="1"/>
  <c r="M392" i="9"/>
  <c r="H449" i="8"/>
  <c r="I449" i="8" s="1"/>
  <c r="M405" i="9"/>
  <c r="H463" i="8"/>
  <c r="I463" i="8" s="1"/>
  <c r="M424" i="9"/>
  <c r="H486" i="8"/>
  <c r="I486" i="8" s="1"/>
  <c r="M448" i="9"/>
  <c r="H514" i="8"/>
  <c r="K514" i="8" s="1"/>
  <c r="I514" i="8" s="1"/>
  <c r="M474" i="9"/>
  <c r="H542" i="8"/>
  <c r="I542" i="8" s="1"/>
  <c r="M422" i="9"/>
  <c r="H484" i="8"/>
  <c r="I484" i="8" s="1"/>
  <c r="M407" i="9"/>
  <c r="H465" i="8"/>
  <c r="I465" i="8" s="1"/>
  <c r="M428" i="9"/>
  <c r="H490" i="8"/>
  <c r="I490" i="8" s="1"/>
  <c r="M478" i="9"/>
  <c r="H546" i="8"/>
  <c r="I546" i="8" s="1"/>
  <c r="M418" i="9"/>
  <c r="H480" i="8"/>
  <c r="I480" i="8" s="1"/>
  <c r="M456" i="9"/>
  <c r="H522" i="8"/>
  <c r="K522" i="8" s="1"/>
  <c r="I522" i="8" s="1"/>
  <c r="M441" i="9"/>
  <c r="H505" i="8"/>
  <c r="I505" i="8" s="1"/>
  <c r="L34" i="6"/>
  <c r="M504" i="9"/>
  <c r="H576" i="8"/>
  <c r="I576" i="8" s="1"/>
  <c r="H561" i="8"/>
  <c r="I561" i="8" s="1"/>
  <c r="M472" i="9"/>
  <c r="H540" i="8"/>
  <c r="I540" i="8" s="1"/>
  <c r="M495" i="9"/>
  <c r="H566" i="8"/>
  <c r="I566" i="8" s="1"/>
  <c r="M483" i="9"/>
  <c r="H552" i="8"/>
  <c r="I552" i="8" s="1"/>
  <c r="M286" i="9"/>
  <c r="H328" i="8"/>
  <c r="I328" i="8" s="1"/>
  <c r="M314" i="9"/>
  <c r="H360" i="8"/>
  <c r="I360" i="8" s="1"/>
  <c r="M235" i="9"/>
  <c r="H271" i="8"/>
  <c r="I271" i="8" s="1"/>
  <c r="M227" i="9"/>
  <c r="H263" i="8"/>
  <c r="I263" i="8" s="1"/>
  <c r="M215" i="9"/>
  <c r="H248" i="8"/>
  <c r="I248" i="8" s="1"/>
  <c r="M118" i="9"/>
  <c r="H138" i="8"/>
  <c r="I138" i="8" s="1"/>
  <c r="M70" i="9"/>
  <c r="H80" i="8"/>
  <c r="I80" i="8" s="1"/>
  <c r="M22" i="9"/>
  <c r="H24" i="8"/>
  <c r="I24" i="8" s="1"/>
  <c r="M120" i="9"/>
  <c r="H140" i="8"/>
  <c r="I140" i="8" s="1"/>
  <c r="M72" i="9"/>
  <c r="H82" i="8"/>
  <c r="I82" i="8" s="1"/>
  <c r="M114" i="9"/>
  <c r="H132" i="8"/>
  <c r="I132" i="8" s="1"/>
  <c r="M116" i="9"/>
  <c r="H136" i="8"/>
  <c r="I136" i="8" s="1"/>
  <c r="M68" i="9"/>
  <c r="H78" i="8"/>
  <c r="I78" i="8" s="1"/>
  <c r="M52" i="9"/>
  <c r="H60" i="8"/>
  <c r="I60" i="8" s="1"/>
  <c r="N563" i="8"/>
  <c r="T556" i="8"/>
  <c r="M19" i="9"/>
  <c r="H21" i="8"/>
  <c r="I21" i="8" s="1"/>
  <c r="T516" i="8"/>
  <c r="O300" i="8"/>
  <c r="O301" i="8"/>
  <c r="N333" i="8"/>
  <c r="N332" i="8"/>
  <c r="S316" i="8"/>
  <c r="R349" i="8"/>
  <c r="R348" i="8"/>
  <c r="T266" i="8"/>
  <c r="O180" i="8"/>
  <c r="O181" i="8"/>
  <c r="O134" i="8"/>
  <c r="O133" i="8"/>
  <c r="R109" i="8"/>
  <c r="R108" i="8"/>
  <c r="M452" i="9"/>
  <c r="H518" i="8"/>
  <c r="K518" i="8" s="1"/>
  <c r="I518" i="8" s="1"/>
  <c r="M415" i="9"/>
  <c r="H475" i="8"/>
  <c r="I475" i="8" s="1"/>
  <c r="M473" i="9"/>
  <c r="H541" i="8"/>
  <c r="I541" i="8" s="1"/>
  <c r="M449" i="9"/>
  <c r="H515" i="8"/>
  <c r="K515" i="8" s="1"/>
  <c r="I515" i="8" s="1"/>
  <c r="M417" i="9"/>
  <c r="H479" i="8"/>
  <c r="I479" i="8" s="1"/>
  <c r="M475" i="9"/>
  <c r="H543" i="8"/>
  <c r="I543" i="8" s="1"/>
  <c r="M437" i="9"/>
  <c r="H501" i="8"/>
  <c r="I501" i="8" s="1"/>
  <c r="M493" i="9"/>
  <c r="H564" i="8"/>
  <c r="I564" i="8" s="1"/>
  <c r="M477" i="9"/>
  <c r="H545" i="8"/>
  <c r="I545" i="8" s="1"/>
  <c r="M461" i="9"/>
  <c r="H527" i="8"/>
  <c r="K527" i="8" s="1"/>
  <c r="I527" i="8" s="1"/>
  <c r="M402" i="9"/>
  <c r="H460" i="8"/>
  <c r="I460" i="8" s="1"/>
  <c r="M393" i="9"/>
  <c r="H450" i="8"/>
  <c r="I450" i="8" s="1"/>
  <c r="M404" i="9"/>
  <c r="H462" i="8"/>
  <c r="I462" i="8" s="1"/>
  <c r="M382" i="9"/>
  <c r="H438" i="8"/>
  <c r="I438" i="8" s="1"/>
  <c r="M358" i="9"/>
  <c r="H409" i="8"/>
  <c r="I409" i="8" s="1"/>
  <c r="M354" i="9"/>
  <c r="H405" i="8"/>
  <c r="I405" i="8" s="1"/>
  <c r="M350" i="9"/>
  <c r="H401" i="8"/>
  <c r="I401" i="8" s="1"/>
  <c r="M346" i="9"/>
  <c r="H397" i="8"/>
  <c r="I397" i="8" s="1"/>
  <c r="M342" i="9"/>
  <c r="H391" i="8"/>
  <c r="I391" i="8" s="1"/>
  <c r="M338" i="9"/>
  <c r="H387" i="8"/>
  <c r="I387" i="8" s="1"/>
  <c r="M334" i="9"/>
  <c r="H383" i="8"/>
  <c r="I383" i="8" s="1"/>
  <c r="M330" i="9"/>
  <c r="H378" i="8"/>
  <c r="I378" i="8" s="1"/>
  <c r="M326" i="9"/>
  <c r="H374" i="8"/>
  <c r="I374" i="8" s="1"/>
  <c r="M322" i="9"/>
  <c r="H368" i="8"/>
  <c r="I368" i="8" s="1"/>
  <c r="M320" i="9"/>
  <c r="H366" i="8"/>
  <c r="I366" i="8" s="1"/>
  <c r="M288" i="9"/>
  <c r="H330" i="8"/>
  <c r="I330" i="8" s="1"/>
  <c r="M264" i="9"/>
  <c r="H304" i="8"/>
  <c r="I304" i="8" s="1"/>
  <c r="M248" i="9"/>
  <c r="H286" i="8"/>
  <c r="I286" i="8" s="1"/>
  <c r="M274" i="9"/>
  <c r="H314" i="8"/>
  <c r="I314" i="8" s="1"/>
  <c r="M258" i="9"/>
  <c r="H296" i="8"/>
  <c r="I296" i="8" s="1"/>
  <c r="M298" i="9"/>
  <c r="H342" i="8"/>
  <c r="I342" i="8" s="1"/>
  <c r="M252" i="9"/>
  <c r="H290" i="8"/>
  <c r="I290" i="8" s="1"/>
  <c r="M180" i="9"/>
  <c r="H207" i="8"/>
  <c r="I207" i="8" s="1"/>
  <c r="M164" i="9"/>
  <c r="H189" i="8"/>
  <c r="I189" i="8" s="1"/>
  <c r="M148" i="9"/>
  <c r="H171" i="8"/>
  <c r="I171" i="8" s="1"/>
  <c r="M290" i="9"/>
  <c r="H334" i="8"/>
  <c r="I334" i="8" s="1"/>
  <c r="M166" i="9"/>
  <c r="H191" i="8"/>
  <c r="I191" i="8" s="1"/>
  <c r="M134" i="9"/>
  <c r="H155" i="8"/>
  <c r="I155" i="8" s="1"/>
  <c r="M202" i="9"/>
  <c r="H233" i="8"/>
  <c r="I233" i="8" s="1"/>
  <c r="M198" i="9"/>
  <c r="H227" i="8"/>
  <c r="I227" i="8" s="1"/>
  <c r="M162" i="9"/>
  <c r="H187" i="8"/>
  <c r="I187" i="8" s="1"/>
  <c r="M168" i="9"/>
  <c r="H193" i="8"/>
  <c r="I193" i="8" s="1"/>
  <c r="M371" i="9"/>
  <c r="H425" i="8"/>
  <c r="I425" i="8" s="1"/>
  <c r="M170" i="9"/>
  <c r="H195" i="8"/>
  <c r="I195" i="8" s="1"/>
  <c r="M126" i="9"/>
  <c r="H147" i="8"/>
  <c r="I147" i="8" s="1"/>
  <c r="T560" i="8"/>
  <c r="O563" i="8"/>
  <c r="T552" i="8"/>
  <c r="N555" i="8"/>
  <c r="T548" i="8"/>
  <c r="T517" i="8"/>
  <c r="M9" i="9"/>
  <c r="H9" i="8"/>
  <c r="I9" i="8" s="1"/>
  <c r="Q555" i="8"/>
  <c r="T526" i="8"/>
  <c r="T518" i="8"/>
  <c r="R539" i="8"/>
  <c r="M11" i="9"/>
  <c r="H13" i="8"/>
  <c r="I13" i="8" s="1"/>
  <c r="P571" i="8"/>
  <c r="T557" i="8"/>
  <c r="O555" i="8"/>
  <c r="T520" i="8"/>
  <c r="N531" i="8"/>
  <c r="R455" i="8"/>
  <c r="R468" i="8" s="1"/>
  <c r="N444" i="8"/>
  <c r="T437" i="8"/>
  <c r="T427" i="8"/>
  <c r="T464" i="8"/>
  <c r="T482" i="8"/>
  <c r="T450" i="8"/>
  <c r="S452" i="8"/>
  <c r="S435" i="8"/>
  <c r="S436" i="8"/>
  <c r="T407" i="8"/>
  <c r="T378" i="8"/>
  <c r="T374" i="8"/>
  <c r="T478" i="8"/>
  <c r="Q467" i="8"/>
  <c r="T459" i="8"/>
  <c r="Q435" i="8"/>
  <c r="Q436" i="8"/>
  <c r="T410" i="8"/>
  <c r="T399" i="8"/>
  <c r="N395" i="8"/>
  <c r="N396" i="8"/>
  <c r="T377" i="8"/>
  <c r="O380" i="8"/>
  <c r="T358" i="8"/>
  <c r="P477" i="8"/>
  <c r="P476" i="8"/>
  <c r="N435" i="8"/>
  <c r="O508" i="8"/>
  <c r="O509" i="8"/>
  <c r="T421" i="8"/>
  <c r="T375" i="8"/>
  <c r="T350" i="8"/>
  <c r="S371" i="8"/>
  <c r="S372" i="8"/>
  <c r="N317" i="8"/>
  <c r="T381" i="8"/>
  <c r="T367" i="8"/>
  <c r="R284" i="8"/>
  <c r="R285" i="8"/>
  <c r="S262" i="8"/>
  <c r="S244" i="8"/>
  <c r="R228" i="8"/>
  <c r="R229" i="8"/>
  <c r="Q372" i="8"/>
  <c r="Q371" i="8"/>
  <c r="O349" i="8"/>
  <c r="O348" i="8"/>
  <c r="T313" i="8"/>
  <c r="P317" i="8"/>
  <c r="Q284" i="8"/>
  <c r="Q285" i="8"/>
  <c r="N197" i="8"/>
  <c r="P164" i="8"/>
  <c r="P165" i="8"/>
  <c r="N164" i="8"/>
  <c r="R117" i="8"/>
  <c r="N109" i="8"/>
  <c r="N108" i="8"/>
  <c r="O84" i="8"/>
  <c r="O75" i="8"/>
  <c r="O74" i="8"/>
  <c r="O245" i="8"/>
  <c r="S180" i="8"/>
  <c r="S181" i="8"/>
  <c r="T153" i="8"/>
  <c r="S134" i="8"/>
  <c r="S133" i="8"/>
  <c r="T308" i="8"/>
  <c r="T255" i="8"/>
  <c r="S254" i="8"/>
  <c r="S109" i="8"/>
  <c r="S108" i="8"/>
  <c r="N100" i="8"/>
  <c r="N99" i="8"/>
  <c r="N11" i="8"/>
  <c r="Q245" i="8"/>
  <c r="Q244" i="8"/>
  <c r="T183" i="8"/>
  <c r="P75" i="8"/>
  <c r="P74" i="8"/>
  <c r="O59" i="8"/>
  <c r="O58" i="8"/>
  <c r="R27" i="8"/>
  <c r="T77" i="8"/>
  <c r="N74" i="8"/>
  <c r="T85" i="8"/>
  <c r="O83" i="8"/>
  <c r="T110" i="8"/>
  <c r="T44" i="8"/>
  <c r="K48" i="6"/>
  <c r="K49" i="6" s="1"/>
  <c r="K34" i="6"/>
  <c r="M17" i="9"/>
  <c r="H19" i="8"/>
  <c r="I19" i="8" s="1"/>
  <c r="M47" i="9"/>
  <c r="H53" i="8"/>
  <c r="I53" i="8" s="1"/>
  <c r="M79" i="9"/>
  <c r="H91" i="8"/>
  <c r="I91" i="8" s="1"/>
  <c r="M111" i="9"/>
  <c r="H129" i="8"/>
  <c r="I129" i="8" s="1"/>
  <c r="M173" i="9"/>
  <c r="H200" i="8"/>
  <c r="I200" i="8" s="1"/>
  <c r="M29" i="9"/>
  <c r="H33" i="8"/>
  <c r="I33" i="8" s="1"/>
  <c r="M61" i="9"/>
  <c r="H69" i="8"/>
  <c r="I69" i="8" s="1"/>
  <c r="M93" i="9"/>
  <c r="H107" i="8"/>
  <c r="I107" i="8" s="1"/>
  <c r="M147" i="9"/>
  <c r="H170" i="8"/>
  <c r="I170" i="8" s="1"/>
  <c r="M5" i="9"/>
  <c r="H5" i="8"/>
  <c r="I5" i="8" s="1"/>
  <c r="M27" i="9"/>
  <c r="H31" i="8"/>
  <c r="I31" i="8" s="1"/>
  <c r="M59" i="9"/>
  <c r="H67" i="8"/>
  <c r="I67" i="8" s="1"/>
  <c r="M91" i="9"/>
  <c r="H105" i="8"/>
  <c r="I105" i="8" s="1"/>
  <c r="M133" i="9"/>
  <c r="H154" i="8"/>
  <c r="I154" i="8" s="1"/>
  <c r="M8" i="9"/>
  <c r="H8" i="8"/>
  <c r="I8" i="8" s="1"/>
  <c r="M33" i="9"/>
  <c r="H37" i="8"/>
  <c r="I37" i="8" s="1"/>
  <c r="M65" i="9"/>
  <c r="H73" i="8"/>
  <c r="I73" i="8" s="1"/>
  <c r="M97" i="9"/>
  <c r="H113" i="8"/>
  <c r="I113" i="8" s="1"/>
  <c r="M125" i="9"/>
  <c r="H146" i="8"/>
  <c r="I146" i="8" s="1"/>
  <c r="M171" i="9"/>
  <c r="H198" i="8"/>
  <c r="I198" i="8" s="1"/>
  <c r="M137" i="9"/>
  <c r="H158" i="8"/>
  <c r="I158" i="8" s="1"/>
  <c r="M169" i="9"/>
  <c r="H194" i="8"/>
  <c r="I194" i="8" s="1"/>
  <c r="M212" i="9"/>
  <c r="H243" i="8"/>
  <c r="I243" i="8" s="1"/>
  <c r="M220" i="9"/>
  <c r="H255" i="8"/>
  <c r="I255" i="8" s="1"/>
  <c r="M228" i="9"/>
  <c r="H264" i="8"/>
  <c r="I264" i="8" s="1"/>
  <c r="M236" i="9"/>
  <c r="H272" i="8"/>
  <c r="I272" i="8" s="1"/>
  <c r="M123" i="9"/>
  <c r="H144" i="8"/>
  <c r="I144" i="8" s="1"/>
  <c r="M143" i="9"/>
  <c r="H166" i="8"/>
  <c r="I166" i="8" s="1"/>
  <c r="M175" i="9"/>
  <c r="H202" i="8"/>
  <c r="I202" i="8" s="1"/>
  <c r="M263" i="9"/>
  <c r="H303" i="8"/>
  <c r="I303" i="8" s="1"/>
  <c r="M245" i="9"/>
  <c r="H281" i="8"/>
  <c r="I281" i="8" s="1"/>
  <c r="M181" i="9"/>
  <c r="H208" i="8"/>
  <c r="I208" i="8" s="1"/>
  <c r="M189" i="9"/>
  <c r="H218" i="8"/>
  <c r="I218" i="8" s="1"/>
  <c r="M197" i="9"/>
  <c r="H226" i="8"/>
  <c r="I226" i="8" s="1"/>
  <c r="M209" i="9"/>
  <c r="H240" i="8"/>
  <c r="I240" i="8" s="1"/>
  <c r="M267" i="9"/>
  <c r="H307" i="8"/>
  <c r="I307" i="8" s="1"/>
  <c r="M283" i="9"/>
  <c r="H325" i="8"/>
  <c r="I325" i="8" s="1"/>
  <c r="M315" i="9"/>
  <c r="H361" i="8"/>
  <c r="I361" i="8" s="1"/>
  <c r="M327" i="9"/>
  <c r="H375" i="8"/>
  <c r="I375" i="8" s="1"/>
  <c r="M335" i="9"/>
  <c r="H384" i="8"/>
  <c r="I384" i="8" s="1"/>
  <c r="M343" i="9"/>
  <c r="H392" i="8"/>
  <c r="I392" i="8" s="1"/>
  <c r="M351" i="9"/>
  <c r="H402" i="8"/>
  <c r="I402" i="8" s="1"/>
  <c r="M273" i="9"/>
  <c r="H313" i="8"/>
  <c r="I313" i="8" s="1"/>
  <c r="M305" i="9"/>
  <c r="H351" i="8"/>
  <c r="I351" i="8" s="1"/>
  <c r="M287" i="9"/>
  <c r="H329" i="8"/>
  <c r="I329" i="8" s="1"/>
  <c r="M319" i="9"/>
  <c r="H365" i="8"/>
  <c r="I365" i="8" s="1"/>
  <c r="M381" i="9"/>
  <c r="H437" i="8"/>
  <c r="I437" i="8" s="1"/>
  <c r="M366" i="9"/>
  <c r="H419" i="8"/>
  <c r="I419" i="8" s="1"/>
  <c r="M380" i="9"/>
  <c r="H434" i="8"/>
  <c r="I434" i="8" s="1"/>
  <c r="M360" i="9"/>
  <c r="H413" i="8"/>
  <c r="I413" i="8" s="1"/>
  <c r="M379" i="9"/>
  <c r="H433" i="8"/>
  <c r="I433" i="8" s="1"/>
  <c r="M394" i="9"/>
  <c r="H451" i="8"/>
  <c r="I451" i="8" s="1"/>
  <c r="M410" i="9"/>
  <c r="H470" i="8"/>
  <c r="I470" i="8" s="1"/>
  <c r="M431" i="9"/>
  <c r="H495" i="8"/>
  <c r="I495" i="8" s="1"/>
  <c r="M455" i="9"/>
  <c r="H521" i="8"/>
  <c r="K521" i="8" s="1"/>
  <c r="I521" i="8" s="1"/>
  <c r="M482" i="9"/>
  <c r="H551" i="8"/>
  <c r="I551" i="8" s="1"/>
  <c r="M446" i="9"/>
  <c r="H512" i="8"/>
  <c r="K512" i="8" s="1"/>
  <c r="I512" i="8" s="1"/>
  <c r="M408" i="9"/>
  <c r="H466" i="8"/>
  <c r="I466" i="8" s="1"/>
  <c r="M444" i="9"/>
  <c r="H510" i="8"/>
  <c r="K510" i="8" s="1"/>
  <c r="M426" i="9"/>
  <c r="H488" i="8"/>
  <c r="I488" i="8" s="1"/>
  <c r="M430" i="9"/>
  <c r="H494" i="8"/>
  <c r="I494" i="8" s="1"/>
  <c r="M454" i="9"/>
  <c r="H520" i="8"/>
  <c r="K520" i="8" s="1"/>
  <c r="I520" i="8" s="1"/>
  <c r="I49" i="6"/>
  <c r="J34" i="6"/>
  <c r="Q493" i="8" l="1"/>
  <c r="R333" i="8"/>
  <c r="Q492" i="8"/>
  <c r="R332" i="8"/>
  <c r="J49" i="6"/>
  <c r="L49" i="6"/>
  <c r="K453" i="8"/>
  <c r="I453" i="8"/>
  <c r="G49" i="6"/>
  <c r="I510" i="8"/>
  <c r="L510" i="8" s="1"/>
  <c r="E510" i="8"/>
  <c r="T455" i="8"/>
  <c r="H49" i="6"/>
  <c r="R467" i="8"/>
  <c r="L528" i="8" l="1"/>
  <c r="L519" i="8"/>
  <c r="L518" i="8"/>
  <c r="L523" i="8"/>
  <c r="L521" i="8"/>
  <c r="L522" i="8"/>
  <c r="L529" i="8"/>
  <c r="L524" i="8"/>
  <c r="L526" i="8"/>
  <c r="L511" i="8"/>
  <c r="L520" i="8"/>
  <c r="L513" i="8"/>
  <c r="L517" i="8"/>
  <c r="L516" i="8"/>
  <c r="L512" i="8"/>
  <c r="L514" i="8"/>
  <c r="L530" i="8"/>
  <c r="L525" i="8"/>
  <c r="L453" i="8"/>
  <c r="M453" i="8" s="1"/>
  <c r="E453" i="8"/>
  <c r="L515" i="8"/>
  <c r="L527" i="8"/>
  <c r="N453" i="8" l="1"/>
  <c r="N468" i="8" l="1"/>
  <c r="N467" i="8"/>
  <c r="T453" i="8"/>
</calcChain>
</file>

<file path=xl/sharedStrings.xml><?xml version="1.0" encoding="utf-8"?>
<sst xmlns="http://schemas.openxmlformats.org/spreadsheetml/2006/main" count="6656" uniqueCount="633">
  <si>
    <t>第６７回　［ 2023年度 ］</t>
  </si>
  <si>
    <t>東京銀行団水上競技大会</t>
  </si>
  <si>
    <t>期　日：</t>
  </si>
  <si>
    <t>２０２３年９月１０日（日）</t>
  </si>
  <si>
    <t>会　場：</t>
  </si>
  <si>
    <t>逗子開成中學校・高等學校</t>
  </si>
  <si>
    <t>（２５ｍ×８コース）</t>
  </si>
  <si>
    <t>主　管：</t>
  </si>
  <si>
    <t>三菱ＵＦＪ信託銀行、三井住友信託銀行</t>
  </si>
  <si>
    <t>参加行：</t>
  </si>
  <si>
    <t>みずほフィナンシャルグループ</t>
  </si>
  <si>
    <t>三井住友銀行</t>
  </si>
  <si>
    <t>三菱ＵＦＪ銀行</t>
  </si>
  <si>
    <t>北陸銀行</t>
  </si>
  <si>
    <t>協　力：</t>
  </si>
  <si>
    <t>競　技　役　員</t>
  </si>
  <si>
    <t>大会委員長</t>
  </si>
  <si>
    <t>近藤　和貴</t>
  </si>
  <si>
    <t>岩佐　克弘</t>
  </si>
  <si>
    <t>出発合図</t>
  </si>
  <si>
    <t>(主)</t>
  </si>
  <si>
    <t>北　浩至</t>
  </si>
  <si>
    <t xml:space="preserve"> 南雲　道</t>
  </si>
  <si>
    <t>岩崎　剛士</t>
  </si>
  <si>
    <t>上村　和彦</t>
  </si>
  <si>
    <t>折返観察</t>
  </si>
  <si>
    <t>記録</t>
  </si>
  <si>
    <t>轟　芳枝</t>
  </si>
  <si>
    <t>笠原　敬太</t>
  </si>
  <si>
    <t>茶谷 洋人</t>
  </si>
  <si>
    <t>着順判定</t>
  </si>
  <si>
    <t>中島　咲子</t>
  </si>
  <si>
    <t>三宅　充</t>
  </si>
  <si>
    <t>小池　貴裕</t>
  </si>
  <si>
    <t>丸山　斗夢</t>
  </si>
  <si>
    <t>山﨑　ゆかり</t>
  </si>
  <si>
    <t>稲垣　匡人</t>
  </si>
  <si>
    <t>栁本　壮史</t>
  </si>
  <si>
    <t>飯田　謙次</t>
  </si>
  <si>
    <t>中村　文</t>
  </si>
  <si>
    <t>清水　薫</t>
  </si>
  <si>
    <t>西本　明代</t>
  </si>
  <si>
    <t>松田　奈々</t>
  </si>
  <si>
    <t>大会総務</t>
  </si>
  <si>
    <t>森　卓也</t>
  </si>
  <si>
    <t>[2023年度]　　第67回　東京銀行団水上競技大会</t>
  </si>
  <si>
    <t>競　技　順　序</t>
  </si>
  <si>
    <t>【開会式】</t>
  </si>
  <si>
    <t>1. 開会宣言</t>
  </si>
  <si>
    <t>4. 審判長注意</t>
  </si>
  <si>
    <t>2. 優勝杯返還</t>
  </si>
  <si>
    <t>5. 総務事項連絡</t>
  </si>
  <si>
    <t>3. 大会委員長挨拶</t>
  </si>
  <si>
    <t>（　10時00分　）　</t>
  </si>
  <si>
    <t>（競技開始　10時30分）</t>
  </si>
  <si>
    <t xml:space="preserve"> 1</t>
  </si>
  <si>
    <t>一般女子</t>
  </si>
  <si>
    <t>100m</t>
  </si>
  <si>
    <t>個人メドレー</t>
  </si>
  <si>
    <t>決勝</t>
  </si>
  <si>
    <t>10:30</t>
  </si>
  <si>
    <t>23</t>
  </si>
  <si>
    <t>50歳以上</t>
  </si>
  <si>
    <t xml:space="preserve"> 25m</t>
  </si>
  <si>
    <t>背　泳　ぎ</t>
  </si>
  <si>
    <t>13:12</t>
  </si>
  <si>
    <t xml:space="preserve"> 2</t>
  </si>
  <si>
    <t>一般男子</t>
  </si>
  <si>
    <t>10:34</t>
  </si>
  <si>
    <t>24</t>
  </si>
  <si>
    <t>40歳以上</t>
  </si>
  <si>
    <t>13:15</t>
  </si>
  <si>
    <t>25</t>
  </si>
  <si>
    <t>13:18</t>
  </si>
  <si>
    <t xml:space="preserve"> 3</t>
  </si>
  <si>
    <t xml:space="preserve"> 50m</t>
  </si>
  <si>
    <t>自　由　形</t>
  </si>
  <si>
    <t>open</t>
  </si>
  <si>
    <t>10:42</t>
  </si>
  <si>
    <t xml:space="preserve"> 4</t>
  </si>
  <si>
    <t>10:46</t>
  </si>
  <si>
    <t>26</t>
  </si>
  <si>
    <t>30歳以上</t>
  </si>
  <si>
    <t>13:21</t>
  </si>
  <si>
    <t xml:space="preserve"> 5</t>
  </si>
  <si>
    <t>10:50</t>
  </si>
  <si>
    <t>27</t>
  </si>
  <si>
    <t>13:25</t>
  </si>
  <si>
    <t xml:space="preserve"> 6</t>
  </si>
  <si>
    <t>10:54</t>
  </si>
  <si>
    <t>（表　彰）</t>
  </si>
  <si>
    <t>13:29</t>
  </si>
  <si>
    <t>28</t>
  </si>
  <si>
    <t>200m</t>
  </si>
  <si>
    <t>-</t>
  </si>
  <si>
    <t xml:space="preserve"> 7</t>
  </si>
  <si>
    <t>平　泳　ぎ</t>
  </si>
  <si>
    <t>29</t>
  </si>
  <si>
    <t>13:33</t>
  </si>
  <si>
    <t xml:space="preserve"> 8</t>
  </si>
  <si>
    <t>10:58</t>
  </si>
  <si>
    <t xml:space="preserve"> 9</t>
  </si>
  <si>
    <t>11:02</t>
  </si>
  <si>
    <t>30</t>
  </si>
  <si>
    <t>バタフライ</t>
  </si>
  <si>
    <t>13:37</t>
  </si>
  <si>
    <t>11:06</t>
  </si>
  <si>
    <t>31</t>
  </si>
  <si>
    <t>13:43</t>
  </si>
  <si>
    <t>メドレーリレー</t>
  </si>
  <si>
    <t>32</t>
  </si>
  <si>
    <t>13:49</t>
  </si>
  <si>
    <t>11:18</t>
  </si>
  <si>
    <t>11:22</t>
  </si>
  <si>
    <t>33</t>
  </si>
  <si>
    <t>13:52</t>
  </si>
  <si>
    <t>11:26</t>
  </si>
  <si>
    <t>34</t>
  </si>
  <si>
    <t>13:56</t>
  </si>
  <si>
    <t>13</t>
  </si>
  <si>
    <t>400m</t>
  </si>
  <si>
    <t>14:00</t>
  </si>
  <si>
    <t>14</t>
  </si>
  <si>
    <t>35</t>
  </si>
  <si>
    <t>14:04</t>
  </si>
  <si>
    <t>11:30</t>
  </si>
  <si>
    <t>36</t>
  </si>
  <si>
    <t>14:07</t>
  </si>
  <si>
    <t>＜　昼　休　み　（　～12時30分　）　＞</t>
  </si>
  <si>
    <t>37</t>
  </si>
  <si>
    <t>14:10</t>
  </si>
  <si>
    <t>15</t>
  </si>
  <si>
    <t>混　合　</t>
  </si>
  <si>
    <t>１分間レース</t>
  </si>
  <si>
    <t>12:30</t>
  </si>
  <si>
    <t>38</t>
  </si>
  <si>
    <t>14:13</t>
  </si>
  <si>
    <t>16</t>
  </si>
  <si>
    <t>12:34</t>
  </si>
  <si>
    <t>39</t>
  </si>
  <si>
    <t>14:17</t>
  </si>
  <si>
    <t>14:21</t>
  </si>
  <si>
    <t>17</t>
  </si>
  <si>
    <t>12:38</t>
  </si>
  <si>
    <t>40</t>
  </si>
  <si>
    <t>リ　レ　ー</t>
  </si>
  <si>
    <t>18</t>
  </si>
  <si>
    <t>12:41</t>
  </si>
  <si>
    <t>41</t>
  </si>
  <si>
    <t>14:30</t>
  </si>
  <si>
    <t>19</t>
  </si>
  <si>
    <t>12:47</t>
  </si>
  <si>
    <t>42</t>
  </si>
  <si>
    <t>14:34</t>
  </si>
  <si>
    <t>20</t>
  </si>
  <si>
    <t>12:50</t>
  </si>
  <si>
    <t>43</t>
  </si>
  <si>
    <t>14:38</t>
  </si>
  <si>
    <t>14:42</t>
  </si>
  <si>
    <t>21</t>
  </si>
  <si>
    <t>12:56</t>
  </si>
  <si>
    <t>22</t>
  </si>
  <si>
    <t>13:04</t>
  </si>
  <si>
    <t>13:08</t>
  </si>
  <si>
    <t>【閉会式】</t>
  </si>
  <si>
    <t>1. 成績発表</t>
  </si>
  <si>
    <t>（　15時00分　）　</t>
  </si>
  <si>
    <t>2. 表彰</t>
  </si>
  <si>
    <t>4. 閉会宣言</t>
  </si>
  <si>
    <t>1. 一般女子　100m　個人メドレー　決勝</t>
  </si>
  <si>
    <t>大会記録：</t>
  </si>
  <si>
    <t>組</t>
  </si>
  <si>
    <t>氏　名</t>
  </si>
  <si>
    <t>ｶﾅ</t>
  </si>
  <si>
    <t>所　属</t>
  </si>
  <si>
    <t>dummy</t>
  </si>
  <si>
    <t>時　間</t>
  </si>
  <si>
    <t>着順</t>
  </si>
  <si>
    <t>総順位</t>
  </si>
  <si>
    <t>1</t>
  </si>
  <si>
    <t>　</t>
  </si>
  <si>
    <t>2</t>
  </si>
  <si>
    <t>3</t>
  </si>
  <si>
    <t>4</t>
  </si>
  <si>
    <t>5</t>
  </si>
  <si>
    <t>6</t>
  </si>
  <si>
    <t>7</t>
  </si>
  <si>
    <t>2. 一般男子　100m　個人メドレー　決勝</t>
  </si>
  <si>
    <t>3. 40歳&amp;50歳以上　50m　自由形　（open)</t>
  </si>
  <si>
    <t>4. 一般女子　50m　自由形　決勝</t>
  </si>
  <si>
    <t>5. 30歳以上　100m　自由形　決勝</t>
  </si>
  <si>
    <t>6. 一般男子　100m　自由形　決勝</t>
  </si>
  <si>
    <t>７. 40歳以上　50m　平泳ぎ　（open）</t>
  </si>
  <si>
    <t>8. 一般女子　50m　平泳ぎ　決勝</t>
  </si>
  <si>
    <t>9. 一般男子　100m　平泳ぎ　決勝</t>
  </si>
  <si>
    <t>10. 40歳以上　100m　メドレーリレー　（open）</t>
  </si>
  <si>
    <t>11. 一般女子　100m　メドレーリレー　決勝</t>
  </si>
  <si>
    <t>12. 一般男子　200m　メドレーリレー　決勝</t>
  </si>
  <si>
    <t>13. 一般女子　400m　自由形　（open）</t>
  </si>
  <si>
    <t>14. 一般男子　400m　自由形　（open）</t>
  </si>
  <si>
    <t>15. 混合　25m　1分間レース　（open）</t>
  </si>
  <si>
    <t>16. 混合　100m　メドレーリレー　（open）</t>
  </si>
  <si>
    <t>17. 一般男子　25m　自由形　（open）</t>
  </si>
  <si>
    <t>18. 50歳以上　25m　自由形　決勝</t>
  </si>
  <si>
    <t>19. 40歳以上　25m　自由形　決勝</t>
  </si>
  <si>
    <t>20. 一般女子　25m　自由形　決勝</t>
  </si>
  <si>
    <t>21. 30歳以上　50m　自由形　決勝</t>
  </si>
  <si>
    <t>22. 一般男子　50m　自由形　決勝</t>
  </si>
  <si>
    <t>23. 50歳以上　25m　背泳ぎ　決勝</t>
  </si>
  <si>
    <t>24. 40歳以上　25m　背泳ぎ　決勝</t>
  </si>
  <si>
    <t>25. 一般女子　25m　背泳ぎ　決勝</t>
  </si>
  <si>
    <t>26. 30歳以上　50m　背泳ぎ　決勝</t>
  </si>
  <si>
    <t>27. 一般男子　50m　背泳ぎ　決勝</t>
  </si>
  <si>
    <t>28. 一般女子　200m　自由形　（open）</t>
  </si>
  <si>
    <t>29. 一般男子　200m　自由形　（open）</t>
  </si>
  <si>
    <t>30. 50歳以上　25m　バタフライ　決勝</t>
  </si>
  <si>
    <t>31. 40歳以上　25m　バタフライ 決勝</t>
  </si>
  <si>
    <t>32. 一般女子　25m　バタフライ 決勝</t>
  </si>
  <si>
    <t>33. 30歳以上　50m　バタフライ 決勝</t>
  </si>
  <si>
    <t>34. 一般男子　50m　バタフライ 決勝</t>
  </si>
  <si>
    <t>35. 50歳以上　25m　平泳ぎ 決勝</t>
  </si>
  <si>
    <t>36. 40歳以上　25m　平泳ぎ 決勝</t>
  </si>
  <si>
    <t>37. 一般女子　25m　平泳ぎ 決勝</t>
  </si>
  <si>
    <t>38. 30歳以上　50m　平泳ぎ 決勝</t>
  </si>
  <si>
    <t>39. 一般男子　50m　平泳ぎ　決勝</t>
  </si>
  <si>
    <t>40. 40歳以上　200m　リレー （open）</t>
  </si>
  <si>
    <t>41. 一般女子　100m　リレー 決勝</t>
  </si>
  <si>
    <t>42. 一般男子　200m　リレー 決勝</t>
  </si>
  <si>
    <t>43. 混合　200m　リレー （open）</t>
  </si>
  <si>
    <t>東京銀行団水上競技大会　　大会記録</t>
  </si>
  <si>
    <t>種　　　目</t>
  </si>
  <si>
    <t>記　録</t>
  </si>
  <si>
    <t>氏  　　名</t>
  </si>
  <si>
    <t>年度</t>
  </si>
  <si>
    <t>25m</t>
  </si>
  <si>
    <t>自由形</t>
  </si>
  <si>
    <t xml:space="preserve"> 　11秒40</t>
  </si>
  <si>
    <t>11.40</t>
  </si>
  <si>
    <t>荒　木　優　介</t>
  </si>
  <si>
    <t>三井住友</t>
  </si>
  <si>
    <t>50m</t>
  </si>
  <si>
    <t xml:space="preserve"> 　22秒90</t>
  </si>
  <si>
    <t>22.90</t>
  </si>
  <si>
    <t>50秒12</t>
  </si>
  <si>
    <t>50.12</t>
  </si>
  <si>
    <t>自由形(*)</t>
  </si>
  <si>
    <t>1分56秒60</t>
  </si>
  <si>
    <t>三　阪　拓　未</t>
  </si>
  <si>
    <t>平泳ぎ</t>
  </si>
  <si>
    <t xml:space="preserve"> 　28秒01</t>
  </si>
  <si>
    <t>28.01</t>
  </si>
  <si>
    <t>雨　谷　拓　矢</t>
  </si>
  <si>
    <t>1分01秒47</t>
  </si>
  <si>
    <t>1.01.47</t>
  </si>
  <si>
    <t>山　本　拓　歩</t>
  </si>
  <si>
    <t>みずほ</t>
  </si>
  <si>
    <t>背泳ぎ</t>
  </si>
  <si>
    <t xml:space="preserve"> 　25秒42</t>
  </si>
  <si>
    <t>25.42</t>
  </si>
  <si>
    <t>竹　内　寿　史</t>
  </si>
  <si>
    <t>三菱東京UFJ</t>
  </si>
  <si>
    <t xml:space="preserve"> 　24秒87</t>
  </si>
  <si>
    <t xml:space="preserve"> 　24.87</t>
  </si>
  <si>
    <t>55秒31</t>
  </si>
  <si>
    <t>55.31</t>
  </si>
  <si>
    <t>1分46秒37</t>
  </si>
  <si>
    <t>1：46.37</t>
  </si>
  <si>
    <t>雨　谷・藤　谷
三　阪・荒　木</t>
  </si>
  <si>
    <t>リレー</t>
  </si>
  <si>
    <t>1分34秒15</t>
  </si>
  <si>
    <t>1：34.15</t>
  </si>
  <si>
    <t>荒　木・雨　谷
三　阪・天　野</t>
  </si>
  <si>
    <t>男子</t>
  </si>
  <si>
    <t xml:space="preserve"> 　23秒92</t>
  </si>
  <si>
    <t xml:space="preserve"> 　23.92</t>
  </si>
  <si>
    <t>深　谷　孝　平</t>
  </si>
  <si>
    <t>ゆうちょ</t>
  </si>
  <si>
    <t xml:space="preserve"> 　53秒75</t>
  </si>
  <si>
    <t xml:space="preserve"> 　53.75</t>
  </si>
  <si>
    <t>野　田　義　人</t>
  </si>
  <si>
    <t xml:space="preserve"> 　29秒74</t>
  </si>
  <si>
    <t xml:space="preserve"> 　29.74</t>
  </si>
  <si>
    <t>小野寺　　誠　</t>
  </si>
  <si>
    <t xml:space="preserve"> 　27秒10</t>
  </si>
  <si>
    <t xml:space="preserve"> 　27.10</t>
  </si>
  <si>
    <t>小　島　拓　朗</t>
  </si>
  <si>
    <t>東京三菱</t>
  </si>
  <si>
    <t xml:space="preserve"> 　25秒72</t>
  </si>
  <si>
    <t xml:space="preserve"> 　25.72</t>
  </si>
  <si>
    <t xml:space="preserve"> 　11秒77</t>
  </si>
  <si>
    <t xml:space="preserve"> 　11.77</t>
  </si>
  <si>
    <t>藤　谷　直　昭</t>
  </si>
  <si>
    <t xml:space="preserve"> 　27秒18</t>
  </si>
  <si>
    <t>27.18</t>
  </si>
  <si>
    <t>森　川　俊　夫</t>
  </si>
  <si>
    <t xml:space="preserve"> 　13秒50</t>
  </si>
  <si>
    <t xml:space="preserve"> 　13.50</t>
  </si>
  <si>
    <t>平泳ぎ(*)</t>
  </si>
  <si>
    <t xml:space="preserve"> 　34秒87</t>
  </si>
  <si>
    <t xml:space="preserve"> 　34.87</t>
  </si>
  <si>
    <t>貝　瀬　都　武</t>
  </si>
  <si>
    <t xml:space="preserve"> 　14秒24</t>
  </si>
  <si>
    <t>14.24</t>
  </si>
  <si>
    <t>衣　笠　達　也</t>
  </si>
  <si>
    <t>三菱UFJ</t>
  </si>
  <si>
    <t xml:space="preserve"> 　12秒68</t>
  </si>
  <si>
    <t xml:space="preserve"> 　12.68</t>
  </si>
  <si>
    <t>臼　井　純　人</t>
  </si>
  <si>
    <t xml:space="preserve"> 　54秒99</t>
  </si>
  <si>
    <t xml:space="preserve"> 　54.99</t>
  </si>
  <si>
    <t>村　山・小野寺
佐　藤・大　友</t>
  </si>
  <si>
    <t>1分47秒94</t>
  </si>
  <si>
    <t>1：47.94</t>
  </si>
  <si>
    <t>衣　笠・植　杉
森　川・藤　谷</t>
  </si>
  <si>
    <t xml:space="preserve"> 　12秒9 </t>
  </si>
  <si>
    <t xml:space="preserve"> 　12.9 </t>
  </si>
  <si>
    <t>徳　永　暢　之</t>
  </si>
  <si>
    <t>三菱</t>
  </si>
  <si>
    <t xml:space="preserve"> 　16秒00</t>
  </si>
  <si>
    <t xml:space="preserve"> 　16.00</t>
  </si>
  <si>
    <t>深　澤　　中</t>
  </si>
  <si>
    <t xml:space="preserve"> 　15秒16 </t>
  </si>
  <si>
    <t>15.16</t>
  </si>
  <si>
    <t>佐　藤　慎　一</t>
  </si>
  <si>
    <t xml:space="preserve"> 　14秒35</t>
  </si>
  <si>
    <t xml:space="preserve"> 　14.35</t>
  </si>
  <si>
    <t>小　澤　　淳　</t>
  </si>
  <si>
    <t xml:space="preserve"> 　13秒0 </t>
  </si>
  <si>
    <t xml:space="preserve"> 　13.0 </t>
  </si>
  <si>
    <t>二階堂　寿美子</t>
  </si>
  <si>
    <t>富士</t>
  </si>
  <si>
    <t xml:space="preserve"> 　27秒70</t>
  </si>
  <si>
    <t xml:space="preserve"> 　27.70</t>
  </si>
  <si>
    <t>江里口　なほみ</t>
  </si>
  <si>
    <t>ＵＦＪ</t>
  </si>
  <si>
    <t xml:space="preserve"> 　15秒64</t>
  </si>
  <si>
    <t>15.64</t>
  </si>
  <si>
    <t>杉　崎　可　奈</t>
  </si>
  <si>
    <t xml:space="preserve"> 　33秒48</t>
  </si>
  <si>
    <t xml:space="preserve"> 　33.48</t>
  </si>
  <si>
    <t>福　田　愛　美</t>
  </si>
  <si>
    <t xml:space="preserve">14秒85 </t>
  </si>
  <si>
    <t xml:space="preserve"> 　14.85 </t>
  </si>
  <si>
    <t>能　登　束　紗</t>
  </si>
  <si>
    <t xml:space="preserve"> 　13秒22</t>
  </si>
  <si>
    <t xml:space="preserve"> 　13.22</t>
  </si>
  <si>
    <t>稲　益　麻亜子</t>
  </si>
  <si>
    <t>1分7秒64</t>
  </si>
  <si>
    <t>1:07.64</t>
  </si>
  <si>
    <t>森　川　愛　理</t>
  </si>
  <si>
    <t>58秒14</t>
  </si>
  <si>
    <t>58.14</t>
  </si>
  <si>
    <t>堤　・福　田
田　村・福　井</t>
  </si>
  <si>
    <t xml:space="preserve"> 　53秒01</t>
  </si>
  <si>
    <t xml:space="preserve"> 　53.01</t>
  </si>
  <si>
    <t>福　田・堤
福　井・秋　和</t>
  </si>
  <si>
    <t>混合</t>
  </si>
  <si>
    <t>メドレーリレー(*)</t>
  </si>
  <si>
    <t xml:space="preserve"> 　53秒50</t>
  </si>
  <si>
    <t xml:space="preserve"> 　53.50</t>
  </si>
  <si>
    <t>吉　田・小野寺
内　田・原　田</t>
  </si>
  <si>
    <t>リレー(*)</t>
  </si>
  <si>
    <t>1分42秒26</t>
  </si>
  <si>
    <t>1:42.26</t>
  </si>
  <si>
    <t>　轟　・新　堀
細　田・山瓶子
青　松・荻　島</t>
  </si>
  <si>
    <t>(*)はオープン種目</t>
  </si>
  <si>
    <t>【　得　点　表　】</t>
  </si>
  <si>
    <t>　　　　　　　　　銀　行　名
　　種　　目</t>
  </si>
  <si>
    <t>非表示</t>
  </si>
  <si>
    <t>三井住友信託</t>
  </si>
  <si>
    <t>北陸</t>
  </si>
  <si>
    <t>三菱UFJ信託</t>
  </si>
  <si>
    <t>三菱UFJ銀行</t>
  </si>
  <si>
    <t>男子の部</t>
  </si>
  <si>
    <t xml:space="preserve"> 2.</t>
  </si>
  <si>
    <t>M-100IM</t>
  </si>
  <si>
    <t xml:space="preserve"> 6.</t>
  </si>
  <si>
    <t>M-100Fr</t>
  </si>
  <si>
    <t xml:space="preserve"> 9.</t>
  </si>
  <si>
    <t>M-100Br</t>
  </si>
  <si>
    <t>12.</t>
  </si>
  <si>
    <t>M-200MR</t>
  </si>
  <si>
    <t>20.</t>
  </si>
  <si>
    <t>M-50Fr</t>
  </si>
  <si>
    <t>25.</t>
  </si>
  <si>
    <t>M-50Ba</t>
  </si>
  <si>
    <t>30.</t>
  </si>
  <si>
    <t>M-50Fly</t>
  </si>
  <si>
    <t>31.</t>
  </si>
  <si>
    <t>M-50Br</t>
  </si>
  <si>
    <t>38.</t>
  </si>
  <si>
    <t>M-200R</t>
  </si>
  <si>
    <t>小　計</t>
  </si>
  <si>
    <t xml:space="preserve"> 5.</t>
  </si>
  <si>
    <t>30-100Fr</t>
  </si>
  <si>
    <t>19.</t>
  </si>
  <si>
    <t>30-50Fr</t>
  </si>
  <si>
    <t>24.</t>
  </si>
  <si>
    <t>30-50Ba</t>
  </si>
  <si>
    <t>29.</t>
  </si>
  <si>
    <t>30-50Fly</t>
  </si>
  <si>
    <t>34.</t>
  </si>
  <si>
    <t>30-50Br</t>
  </si>
  <si>
    <t>17.</t>
  </si>
  <si>
    <t>40-25Fr</t>
  </si>
  <si>
    <t>22.</t>
  </si>
  <si>
    <t>40-25Ba</t>
  </si>
  <si>
    <t>27.</t>
  </si>
  <si>
    <t>40-25Fly</t>
  </si>
  <si>
    <t>32.</t>
  </si>
  <si>
    <t>40-25Br</t>
  </si>
  <si>
    <t>16.</t>
  </si>
  <si>
    <t>50-25Fr</t>
  </si>
  <si>
    <t>21.</t>
  </si>
  <si>
    <t>50-25Ba</t>
  </si>
  <si>
    <t>26.</t>
  </si>
  <si>
    <t>50-25Fly</t>
  </si>
  <si>
    <t>35.</t>
  </si>
  <si>
    <t>50-25Br</t>
  </si>
  <si>
    <t>合　計</t>
  </si>
  <si>
    <t>順　位</t>
  </si>
  <si>
    <t>女子の部</t>
  </si>
  <si>
    <t xml:space="preserve"> 1.</t>
  </si>
  <si>
    <t>W-100IM</t>
  </si>
  <si>
    <t xml:space="preserve"> 4.</t>
  </si>
  <si>
    <t>W-50Fr</t>
  </si>
  <si>
    <t xml:space="preserve"> 8.</t>
  </si>
  <si>
    <t>W-50Br</t>
  </si>
  <si>
    <t>11.</t>
  </si>
  <si>
    <t>W-100MR</t>
  </si>
  <si>
    <t>18.</t>
  </si>
  <si>
    <t>W-25Fr</t>
  </si>
  <si>
    <t>23.</t>
  </si>
  <si>
    <t>W-25Ba</t>
  </si>
  <si>
    <t>28.</t>
  </si>
  <si>
    <t>W-25Fly</t>
  </si>
  <si>
    <t>33.</t>
  </si>
  <si>
    <t>W-25Br</t>
  </si>
  <si>
    <t>37.</t>
  </si>
  <si>
    <t>W-100R</t>
  </si>
  <si>
    <t>総合計</t>
  </si>
  <si>
    <t>総合順位</t>
  </si>
  <si>
    <t>入力</t>
  </si>
  <si>
    <t>30. 50歳以上　25m　バタフライ</t>
  </si>
  <si>
    <t>失格</t>
  </si>
  <si>
    <t>DNS</t>
  </si>
  <si>
    <t>No</t>
  </si>
  <si>
    <t>所属</t>
  </si>
  <si>
    <t>名前</t>
  </si>
  <si>
    <t>大会記録</t>
  </si>
  <si>
    <t>種目</t>
  </si>
  <si>
    <t>チーム内</t>
  </si>
  <si>
    <t>置換後</t>
  </si>
  <si>
    <t>集計用順位</t>
  </si>
  <si>
    <t>得点</t>
  </si>
  <si>
    <t>確認用セル</t>
  </si>
  <si>
    <t>合計</t>
  </si>
  <si>
    <t>8</t>
  </si>
  <si>
    <t>11</t>
  </si>
  <si>
    <t>M-25Fr</t>
  </si>
  <si>
    <t>9</t>
  </si>
  <si>
    <t>12</t>
  </si>
  <si>
    <t>40-50Fr</t>
  </si>
  <si>
    <t>40-50Br</t>
  </si>
  <si>
    <t>10</t>
  </si>
  <si>
    <t>40-100MR</t>
  </si>
  <si>
    <t>40-200R</t>
  </si>
  <si>
    <t>1分間</t>
  </si>
  <si>
    <t>混合100MR</t>
  </si>
  <si>
    <t>混合200R</t>
  </si>
  <si>
    <t>W-400Fr</t>
  </si>
  <si>
    <t>M-400Fr</t>
  </si>
  <si>
    <t>W-200Fr</t>
  </si>
  <si>
    <t>M-200Fr</t>
  </si>
  <si>
    <t>エントリー</t>
  </si>
  <si>
    <t>ｺｰｽ</t>
  </si>
  <si>
    <t>かな</t>
  </si>
  <si>
    <t>順位</t>
  </si>
  <si>
    <t>西田　史子</t>
  </si>
  <si>
    <t>にしだ　ちかこ</t>
  </si>
  <si>
    <t>李　ハンビッ</t>
  </si>
  <si>
    <t>り　はんびっ</t>
  </si>
  <si>
    <t>内田　妙子</t>
  </si>
  <si>
    <t>うちだ　たえこ</t>
  </si>
  <si>
    <t>福井　友希那</t>
  </si>
  <si>
    <t>ふくい　ゆきな</t>
  </si>
  <si>
    <t>長谷　雪那</t>
  </si>
  <si>
    <t>はせ　ゆきな</t>
  </si>
  <si>
    <t>齊藤　和世</t>
  </si>
  <si>
    <t>さいとう　かずよ</t>
  </si>
  <si>
    <t>望月　彩圭</t>
  </si>
  <si>
    <t>もちづき　あやか</t>
  </si>
  <si>
    <t>山下　まどか</t>
  </si>
  <si>
    <t>やました　まどか</t>
  </si>
  <si>
    <t>成澤　理恵</t>
  </si>
  <si>
    <t>なるさわ　りえ</t>
  </si>
  <si>
    <t>関　彩奈</t>
  </si>
  <si>
    <t>せき　あやな</t>
  </si>
  <si>
    <t>伊藤　美樹子</t>
  </si>
  <si>
    <t>いとう　みきこ</t>
  </si>
  <si>
    <t>とどろき　よしえ</t>
  </si>
  <si>
    <t>土屋　琴音</t>
  </si>
  <si>
    <t>つちや　ことね</t>
  </si>
  <si>
    <t>やまさき　ゆかり</t>
  </si>
  <si>
    <t>小池　あや</t>
  </si>
  <si>
    <t>こいけ　あや</t>
  </si>
  <si>
    <t>まつだ　なな</t>
  </si>
  <si>
    <t>みずほFG</t>
  </si>
  <si>
    <t>ミズホフィナンシャルフループ</t>
  </si>
  <si>
    <t>SMBC</t>
  </si>
  <si>
    <t>えすえむびーしー</t>
  </si>
  <si>
    <t>今西　慶太</t>
  </si>
  <si>
    <t>いまにし　けいた</t>
  </si>
  <si>
    <t>山本　拓歩</t>
  </si>
  <si>
    <t>やまもと　たくほ</t>
  </si>
  <si>
    <t>山下　晃一</t>
  </si>
  <si>
    <t>やました　こういち</t>
  </si>
  <si>
    <t>平田　直紀</t>
  </si>
  <si>
    <t>ひらた　なおき</t>
  </si>
  <si>
    <t>こいけ　たかひろ</t>
  </si>
  <si>
    <t>水野　誠豪</t>
  </si>
  <si>
    <t>みずの　せいごう</t>
  </si>
  <si>
    <t>毛利　智人</t>
  </si>
  <si>
    <t>もうり　ともと</t>
  </si>
  <si>
    <t>荒木　優介</t>
  </si>
  <si>
    <t>あらき　ゆうすけ</t>
  </si>
  <si>
    <t>小形　純平</t>
  </si>
  <si>
    <t>おがた　じゅんぺい</t>
  </si>
  <si>
    <t>神野　洋行</t>
  </si>
  <si>
    <t>じんの　ひろゆき</t>
  </si>
  <si>
    <t>まるやま　とむ</t>
  </si>
  <si>
    <t>筒井　開人</t>
  </si>
  <si>
    <t>つつい　かいと</t>
  </si>
  <si>
    <t>佐藤　一輝</t>
  </si>
  <si>
    <t>さとう　かずき</t>
  </si>
  <si>
    <t>塩入　龍斗</t>
  </si>
  <si>
    <t>しおいり　りゅうと</t>
  </si>
  <si>
    <t>笹井　太郎</t>
  </si>
  <si>
    <t>ささい　たろう</t>
  </si>
  <si>
    <t>桜井　駿</t>
  </si>
  <si>
    <t>さくらい　しゅん</t>
  </si>
  <si>
    <t>大平　裕真</t>
  </si>
  <si>
    <t>おおだいら　ゆうま</t>
  </si>
  <si>
    <t>みついすみともしんたく</t>
  </si>
  <si>
    <t>田口　勇太</t>
  </si>
  <si>
    <t>たぐち　ゆうた</t>
  </si>
  <si>
    <t>大津　太郎</t>
  </si>
  <si>
    <t>おおつ　たろう</t>
  </si>
  <si>
    <t>鎌田　陽介</t>
  </si>
  <si>
    <t>かまた　ようすけ</t>
  </si>
  <si>
    <t>柳本　壮史</t>
  </si>
  <si>
    <t>やなぎもと　まさふみ</t>
  </si>
  <si>
    <t>もり　たくや</t>
  </si>
  <si>
    <t>いいだ　けんじ</t>
  </si>
  <si>
    <t>みやけ　みつる</t>
  </si>
  <si>
    <t>中島　悠貴</t>
  </si>
  <si>
    <t>なかじま　ゆうき</t>
  </si>
  <si>
    <t>うえむら　かずひこ</t>
  </si>
  <si>
    <t>三宅　高弘</t>
  </si>
  <si>
    <t>みやけ　たかひろ</t>
  </si>
  <si>
    <t>岩崎　裕樹</t>
  </si>
  <si>
    <t>いわさき　ゆうき</t>
  </si>
  <si>
    <t>猪狩　芳文</t>
  </si>
  <si>
    <t>いがり　よしふみ</t>
  </si>
  <si>
    <t>貝瀬　都武</t>
  </si>
  <si>
    <t>かいせ　くにたけ</t>
  </si>
  <si>
    <t>茶谷　 洋人</t>
  </si>
  <si>
    <t>ちゃたに ひろと</t>
  </si>
  <si>
    <t>こんどう  かずき</t>
  </si>
  <si>
    <t>柳川　栄治</t>
  </si>
  <si>
    <t>やながわ　えいじ</t>
  </si>
  <si>
    <t>藤田　万之葉</t>
  </si>
  <si>
    <t>ふじた　ましば</t>
  </si>
  <si>
    <t>鳥海　光昭</t>
  </si>
  <si>
    <t>とりうみ　みつあき</t>
  </si>
  <si>
    <t>きた　こうじ</t>
  </si>
  <si>
    <t>川越　和之</t>
  </si>
  <si>
    <t>かわごえ　かずゆき</t>
  </si>
  <si>
    <t>山下　准</t>
  </si>
  <si>
    <t>やました　じゅん</t>
  </si>
  <si>
    <t>南雲　道</t>
  </si>
  <si>
    <t>なぐも　とおる</t>
  </si>
  <si>
    <t>こんどう　かずたか</t>
  </si>
  <si>
    <t>茶谷　洋人</t>
  </si>
  <si>
    <t>ちゃたに  ひろと</t>
  </si>
  <si>
    <t>下之園　利尚</t>
  </si>
  <si>
    <t>しものそん　としひさ</t>
  </si>
  <si>
    <t>本吉　康昭</t>
  </si>
  <si>
    <t>もとよし　やすあき</t>
  </si>
  <si>
    <t>いわさき  たけし</t>
  </si>
  <si>
    <t>臼井　純人</t>
  </si>
  <si>
    <t>うすい　じゅんと</t>
  </si>
  <si>
    <t>中川　浩輔</t>
  </si>
  <si>
    <t>なかがわ　こうすけ</t>
  </si>
  <si>
    <t>渡邉　博明</t>
  </si>
  <si>
    <t>わたなべ　ひろあき</t>
  </si>
  <si>
    <t>赤羽　俊一</t>
  </si>
  <si>
    <t>あかば　しゅんいち</t>
  </si>
  <si>
    <t>藤江　弘和</t>
  </si>
  <si>
    <t>ふじえ　ひろかず</t>
  </si>
  <si>
    <t>栗原　秀樹</t>
  </si>
  <si>
    <t>くりはら　ひでき</t>
  </si>
  <si>
    <t>内海　宏明</t>
  </si>
  <si>
    <t>うつみ　ひろあき</t>
  </si>
  <si>
    <t>浦木　俊宏</t>
  </si>
  <si>
    <t>うらき　としひろ</t>
  </si>
  <si>
    <t>三井住友銀行A</t>
  </si>
  <si>
    <t>みついすみともぎんこうA</t>
  </si>
  <si>
    <t>三井住友銀行B</t>
  </si>
  <si>
    <t>みついすみともぎんこうB</t>
  </si>
  <si>
    <t>かさはら　けいた</t>
  </si>
  <si>
    <t>No.</t>
  </si>
  <si>
    <t>コース</t>
  </si>
  <si>
    <t>訂正内容</t>
  </si>
  <si>
    <t>1位</t>
  </si>
  <si>
    <t>2位</t>
  </si>
  <si>
    <t>3位</t>
  </si>
  <si>
    <t>4位</t>
  </si>
  <si>
    <t>5位</t>
  </si>
  <si>
    <t>6位</t>
  </si>
  <si>
    <t>7位</t>
  </si>
  <si>
    <t>一分間</t>
  </si>
  <si>
    <t>記録</t>
    <phoneticPr fontId="17"/>
  </si>
  <si>
    <t>泳法審判</t>
    <phoneticPr fontId="17"/>
  </si>
  <si>
    <t>計時</t>
    <phoneticPr fontId="17"/>
  </si>
  <si>
    <t>招集</t>
    <phoneticPr fontId="17"/>
  </si>
  <si>
    <t>通告</t>
    <phoneticPr fontId="17"/>
  </si>
  <si>
    <t>賞典係</t>
    <phoneticPr fontId="17"/>
  </si>
  <si>
    <t>審判長</t>
    <phoneticPr fontId="17"/>
  </si>
  <si>
    <t>40･50歳以上</t>
    <phoneticPr fontId="17"/>
  </si>
  <si>
    <t>渡邉　博明</t>
    <phoneticPr fontId="17"/>
  </si>
  <si>
    <t>北陸銀行</t>
    <rPh sb="2" eb="4">
      <t>ギンコウ</t>
    </rPh>
    <phoneticPr fontId="17"/>
  </si>
  <si>
    <t>三井住友銀行</t>
    <rPh sb="0" eb="6">
      <t>ミツイスミトモギンコウ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</si>
</sst>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:ss.00"/>
    <numFmt numFmtId="177" formatCode="00"/>
    <numFmt numFmtId="178" formatCode="0;0"/>
    <numFmt numFmtId="179" formatCode="0&quot; &quot;"/>
  </numFmts>
  <fonts count="18">
    <font>
      <sz val="11"/>
      <color indexed="8"/>
      <name val="ＭＳ Ｐゴシック"/>
    </font>
    <font>
      <b/>
      <sz val="28"/>
      <color indexed="8"/>
      <name val="HGS正楷書体"/>
      <family val="3"/>
      <charset val="128"/>
    </font>
    <font>
      <sz val="28"/>
      <color indexed="8"/>
      <name val="HGS正楷書体"/>
      <family val="3"/>
      <charset val="128"/>
    </font>
    <font>
      <sz val="18"/>
      <color indexed="8"/>
      <name val="HGS正楷書体"/>
      <family val="3"/>
      <charset val="128"/>
    </font>
    <font>
      <sz val="16"/>
      <color indexed="8"/>
      <name val="HGS正楷書体"/>
      <family val="3"/>
      <charset val="128"/>
    </font>
    <font>
      <sz val="18"/>
      <color indexed="11"/>
      <name val="HGS正楷書体"/>
      <family val="3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trike/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13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40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4" xfId="0" applyFill="1" applyBorder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horizontal="right" vertical="center"/>
    </xf>
    <xf numFmtId="49" fontId="4" fillId="2" borderId="5" xfId="0" applyNumberFormat="1" applyFont="1" applyFill="1" applyBorder="1">
      <alignment vertical="center"/>
    </xf>
    <xf numFmtId="49" fontId="3" fillId="2" borderId="5" xfId="0" applyNumberFormat="1" applyFont="1" applyFill="1" applyBorder="1" applyAlignment="1">
      <alignment horizontal="justify"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" xfId="0" applyFill="1" applyBorder="1">
      <alignment vertical="center"/>
    </xf>
    <xf numFmtId="49" fontId="6" fillId="2" borderId="2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49" fontId="0" fillId="2" borderId="4" xfId="0" applyNumberFormat="1" applyFill="1" applyBorder="1">
      <alignment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0" fillId="2" borderId="5" xfId="0" applyNumberFormat="1" applyFill="1" applyBorder="1">
      <alignment vertical="center"/>
    </xf>
    <xf numFmtId="0" fontId="0" fillId="2" borderId="7" xfId="0" applyFill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49" fontId="10" fillId="2" borderId="16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right" vertical="center"/>
    </xf>
    <xf numFmtId="0" fontId="0" fillId="2" borderId="17" xfId="0" applyFill="1" applyBorder="1">
      <alignment vertical="center"/>
    </xf>
    <xf numFmtId="49" fontId="10" fillId="2" borderId="17" xfId="0" applyNumberFormat="1" applyFont="1" applyFill="1" applyBorder="1" applyAlignment="1">
      <alignment horizontal="right" vertical="center"/>
    </xf>
    <xf numFmtId="49" fontId="10" fillId="2" borderId="18" xfId="0" applyNumberFormat="1" applyFont="1" applyFill="1" applyBorder="1" applyAlignment="1">
      <alignment horizontal="center" vertical="center"/>
    </xf>
    <xf numFmtId="49" fontId="0" fillId="2" borderId="11" xfId="0" applyNumberFormat="1" applyFill="1" applyBorder="1">
      <alignment vertical="center"/>
    </xf>
    <xf numFmtId="0" fontId="0" fillId="2" borderId="19" xfId="0" applyFill="1" applyBorder="1">
      <alignment vertical="center"/>
    </xf>
    <xf numFmtId="49" fontId="0" fillId="2" borderId="20" xfId="0" applyNumberFormat="1" applyFill="1" applyBorder="1">
      <alignment vertical="center"/>
    </xf>
    <xf numFmtId="0" fontId="11" fillId="2" borderId="14" xfId="0" applyFont="1" applyFill="1" applyBorder="1">
      <alignment vertical="center"/>
    </xf>
    <xf numFmtId="49" fontId="0" fillId="2" borderId="14" xfId="0" applyNumberFormat="1" applyFill="1" applyBorder="1">
      <alignment vertical="center"/>
    </xf>
    <xf numFmtId="49" fontId="10" fillId="2" borderId="14" xfId="0" applyNumberFormat="1" applyFont="1" applyFill="1" applyBorder="1">
      <alignment vertical="center"/>
    </xf>
    <xf numFmtId="0" fontId="0" fillId="2" borderId="21" xfId="0" applyFill="1" applyBorder="1">
      <alignment vertical="center"/>
    </xf>
    <xf numFmtId="0" fontId="0" fillId="2" borderId="10" xfId="0" applyFill="1" applyBorder="1">
      <alignment vertical="center"/>
    </xf>
    <xf numFmtId="49" fontId="10" fillId="2" borderId="11" xfId="0" applyNumberFormat="1" applyFont="1" applyFill="1" applyBorder="1" applyAlignment="1">
      <alignment horizontal="right"/>
    </xf>
    <xf numFmtId="49" fontId="0" fillId="2" borderId="13" xfId="0" applyNumberFormat="1" applyFill="1" applyBorder="1">
      <alignment vertical="center"/>
    </xf>
    <xf numFmtId="49" fontId="0" fillId="2" borderId="15" xfId="0" applyNumberFormat="1" applyFill="1" applyBorder="1">
      <alignment vertical="center"/>
    </xf>
    <xf numFmtId="0" fontId="0" fillId="2" borderId="13" xfId="0" applyFill="1" applyBorder="1">
      <alignment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>
      <alignment vertical="center"/>
    </xf>
    <xf numFmtId="49" fontId="8" fillId="2" borderId="17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>
      <alignment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>
      <alignment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3" xfId="0" applyFill="1" applyBorder="1">
      <alignment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8" fillId="2" borderId="2" xfId="0" applyFont="1" applyFill="1" applyBorder="1" applyAlignment="1">
      <alignment horizontal="left" vertical="center"/>
    </xf>
    <xf numFmtId="0" fontId="0" fillId="2" borderId="34" xfId="0" applyFill="1" applyBorder="1">
      <alignment vertical="center"/>
    </xf>
    <xf numFmtId="49" fontId="0" fillId="2" borderId="34" xfId="0" applyNumberFormat="1" applyFill="1" applyBorder="1">
      <alignment vertical="center"/>
    </xf>
    <xf numFmtId="0" fontId="0" fillId="2" borderId="5" xfId="0" applyNumberFormat="1" applyFill="1" applyBorder="1">
      <alignment vertical="center"/>
    </xf>
    <xf numFmtId="49" fontId="0" fillId="2" borderId="35" xfId="0" applyNumberFormat="1" applyFill="1" applyBorder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8" fillId="3" borderId="37" xfId="0" applyNumberFormat="1" applyFont="1" applyFill="1" applyBorder="1" applyAlignment="1">
      <alignment horizontal="center" vertical="center"/>
    </xf>
    <xf numFmtId="49" fontId="8" fillId="3" borderId="38" xfId="0" applyNumberFormat="1" applyFont="1" applyFill="1" applyBorder="1" applyAlignment="1">
      <alignment horizontal="center" vertical="center"/>
    </xf>
    <xf numFmtId="49" fontId="8" fillId="3" borderId="39" xfId="0" applyNumberFormat="1" applyFont="1" applyFill="1" applyBorder="1" applyAlignment="1">
      <alignment horizontal="center" vertical="center"/>
    </xf>
    <xf numFmtId="49" fontId="8" fillId="3" borderId="40" xfId="0" applyNumberFormat="1" applyFont="1" applyFill="1" applyBorder="1" applyAlignment="1">
      <alignment horizontal="center" vertical="center"/>
    </xf>
    <xf numFmtId="49" fontId="0" fillId="3" borderId="40" xfId="0" applyNumberFormat="1" applyFill="1" applyBorder="1">
      <alignment vertical="center"/>
    </xf>
    <xf numFmtId="176" fontId="0" fillId="3" borderId="41" xfId="0" applyNumberFormat="1" applyFill="1" applyBorder="1">
      <alignment vertical="center"/>
    </xf>
    <xf numFmtId="49" fontId="8" fillId="3" borderId="42" xfId="0" applyNumberFormat="1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0" fillId="2" borderId="35" xfId="0" applyFill="1" applyBorder="1">
      <alignment vertical="center"/>
    </xf>
    <xf numFmtId="49" fontId="8" fillId="2" borderId="44" xfId="0" applyNumberFormat="1" applyFont="1" applyFill="1" applyBorder="1" applyAlignment="1">
      <alignment horizontal="center" vertical="center"/>
    </xf>
    <xf numFmtId="49" fontId="8" fillId="2" borderId="45" xfId="0" applyNumberFormat="1" applyFont="1" applyFill="1" applyBorder="1" applyAlignment="1">
      <alignment horizontal="center" vertical="center"/>
    </xf>
    <xf numFmtId="49" fontId="8" fillId="2" borderId="46" xfId="0" applyNumberFormat="1" applyFont="1" applyFill="1" applyBorder="1" applyAlignment="1">
      <alignment horizontal="left" vertical="center"/>
    </xf>
    <xf numFmtId="0" fontId="8" fillId="2" borderId="47" xfId="0" applyNumberFormat="1" applyFont="1" applyFill="1" applyBorder="1" applyAlignment="1">
      <alignment horizontal="left" vertical="center"/>
    </xf>
    <xf numFmtId="49" fontId="8" fillId="2" borderId="48" xfId="0" applyNumberFormat="1" applyFont="1" applyFill="1" applyBorder="1" applyAlignment="1">
      <alignment horizontal="left" vertical="center"/>
    </xf>
    <xf numFmtId="0" fontId="8" fillId="2" borderId="48" xfId="0" applyFont="1" applyFill="1" applyBorder="1" applyAlignment="1">
      <alignment horizontal="left" vertical="center"/>
    </xf>
    <xf numFmtId="49" fontId="8" fillId="2" borderId="48" xfId="0" applyNumberFormat="1" applyFont="1" applyFill="1" applyBorder="1" applyAlignment="1">
      <alignment horizontal="right" vertical="center"/>
    </xf>
    <xf numFmtId="49" fontId="8" fillId="2" borderId="48" xfId="0" applyNumberFormat="1" applyFont="1" applyFill="1" applyBorder="1" applyAlignment="1">
      <alignment horizontal="center" vertical="center"/>
    </xf>
    <xf numFmtId="49" fontId="0" fillId="2" borderId="49" xfId="0" applyNumberFormat="1" applyFill="1" applyBorder="1">
      <alignment vertical="center"/>
    </xf>
    <xf numFmtId="0" fontId="8" fillId="2" borderId="50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right" vertical="center"/>
    </xf>
    <xf numFmtId="49" fontId="8" fillId="2" borderId="47" xfId="0" applyNumberFormat="1" applyFont="1" applyFill="1" applyBorder="1" applyAlignment="1">
      <alignment horizontal="left" vertical="center"/>
    </xf>
    <xf numFmtId="49" fontId="8" fillId="2" borderId="51" xfId="0" applyNumberFormat="1" applyFont="1" applyFill="1" applyBorder="1" applyAlignment="1">
      <alignment horizontal="center" vertical="center"/>
    </xf>
    <xf numFmtId="49" fontId="8" fillId="2" borderId="52" xfId="0" applyNumberFormat="1" applyFont="1" applyFill="1" applyBorder="1" applyAlignment="1">
      <alignment horizontal="left" vertical="center"/>
    </xf>
    <xf numFmtId="49" fontId="8" fillId="2" borderId="53" xfId="0" applyNumberFormat="1" applyFont="1" applyFill="1" applyBorder="1" applyAlignment="1">
      <alignment horizontal="left" vertical="center"/>
    </xf>
    <xf numFmtId="49" fontId="8" fillId="2" borderId="53" xfId="0" applyNumberFormat="1" applyFont="1" applyFill="1" applyBorder="1" applyAlignment="1">
      <alignment horizontal="right" vertical="center"/>
    </xf>
    <xf numFmtId="49" fontId="8" fillId="2" borderId="53" xfId="0" applyNumberFormat="1" applyFont="1" applyFill="1" applyBorder="1" applyAlignment="1">
      <alignment horizontal="center" vertical="center"/>
    </xf>
    <xf numFmtId="49" fontId="0" fillId="2" borderId="54" xfId="0" applyNumberFormat="1" applyFill="1" applyBorder="1">
      <alignment vertical="center"/>
    </xf>
    <xf numFmtId="49" fontId="8" fillId="2" borderId="55" xfId="0" applyNumberFormat="1" applyFont="1" applyFill="1" applyBorder="1" applyAlignment="1">
      <alignment horizontal="center" vertical="center"/>
    </xf>
    <xf numFmtId="0" fontId="8" fillId="2" borderId="56" xfId="0" applyNumberFormat="1" applyFont="1" applyFill="1" applyBorder="1" applyAlignment="1">
      <alignment horizontal="left" vertical="center"/>
    </xf>
    <xf numFmtId="0" fontId="8" fillId="2" borderId="57" xfId="0" applyNumberFormat="1" applyFont="1" applyFill="1" applyBorder="1" applyAlignment="1">
      <alignment horizontal="left" vertical="center"/>
    </xf>
    <xf numFmtId="0" fontId="8" fillId="2" borderId="53" xfId="0" applyNumberFormat="1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0" fillId="2" borderId="59" xfId="0" applyFill="1" applyBorder="1">
      <alignment vertical="center"/>
    </xf>
    <xf numFmtId="0" fontId="0" fillId="2" borderId="60" xfId="0" applyFill="1" applyBorder="1">
      <alignment vertical="center"/>
    </xf>
    <xf numFmtId="49" fontId="0" fillId="2" borderId="60" xfId="0" applyNumberFormat="1" applyFill="1" applyBorder="1">
      <alignment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0" fillId="3" borderId="41" xfId="0" applyFill="1" applyBorder="1">
      <alignment vertical="center"/>
    </xf>
    <xf numFmtId="0" fontId="0" fillId="2" borderId="49" xfId="0" applyFill="1" applyBorder="1">
      <alignment vertical="center"/>
    </xf>
    <xf numFmtId="49" fontId="8" fillId="2" borderId="56" xfId="0" applyNumberFormat="1" applyFont="1" applyFill="1" applyBorder="1" applyAlignment="1">
      <alignment horizontal="left" vertical="center"/>
    </xf>
    <xf numFmtId="49" fontId="8" fillId="3" borderId="61" xfId="0" applyNumberFormat="1" applyFont="1" applyFill="1" applyBorder="1" applyAlignment="1">
      <alignment horizontal="center" vertical="center"/>
    </xf>
    <xf numFmtId="49" fontId="8" fillId="2" borderId="62" xfId="0" applyNumberFormat="1" applyFont="1" applyFill="1" applyBorder="1" applyAlignment="1">
      <alignment horizontal="left" vertical="center"/>
    </xf>
    <xf numFmtId="0" fontId="8" fillId="2" borderId="48" xfId="0" applyNumberFormat="1" applyFont="1" applyFill="1" applyBorder="1" applyAlignment="1">
      <alignment horizontal="left" vertical="center"/>
    </xf>
    <xf numFmtId="0" fontId="8" fillId="2" borderId="62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left" vertical="center"/>
    </xf>
    <xf numFmtId="49" fontId="8" fillId="2" borderId="59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left" vertical="center"/>
    </xf>
    <xf numFmtId="49" fontId="8" fillId="2" borderId="60" xfId="0" applyNumberFormat="1" applyFont="1" applyFill="1" applyBorder="1" applyAlignment="1">
      <alignment horizontal="center" vertical="center"/>
    </xf>
    <xf numFmtId="0" fontId="8" fillId="2" borderId="48" xfId="0" applyNumberFormat="1" applyFont="1" applyFill="1" applyBorder="1" applyAlignment="1">
      <alignment horizontal="center" vertical="center"/>
    </xf>
    <xf numFmtId="49" fontId="8" fillId="2" borderId="57" xfId="0" applyNumberFormat="1" applyFont="1" applyFill="1" applyBorder="1" applyAlignment="1">
      <alignment horizontal="left" vertical="center"/>
    </xf>
    <xf numFmtId="176" fontId="8" fillId="2" borderId="59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3" xfId="0" applyFont="1" applyFill="1" applyBorder="1" applyAlignment="1">
      <alignment horizontal="left" vertical="center"/>
    </xf>
    <xf numFmtId="176" fontId="8" fillId="2" borderId="14" xfId="0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64" xfId="0" applyFill="1" applyBorder="1">
      <alignment vertical="center"/>
    </xf>
    <xf numFmtId="49" fontId="0" fillId="2" borderId="59" xfId="0" applyNumberFormat="1" applyFill="1" applyBorder="1">
      <alignment vertical="center"/>
    </xf>
    <xf numFmtId="0" fontId="10" fillId="2" borderId="45" xfId="0" applyFont="1" applyFill="1" applyBorder="1">
      <alignment vertical="center"/>
    </xf>
    <xf numFmtId="49" fontId="10" fillId="2" borderId="45" xfId="0" applyNumberFormat="1" applyFont="1" applyFill="1" applyBorder="1" applyAlignment="1">
      <alignment horizontal="right" vertical="center"/>
    </xf>
    <xf numFmtId="0" fontId="10" fillId="2" borderId="45" xfId="0" applyFont="1" applyFill="1" applyBorder="1" applyAlignment="1">
      <alignment horizontal="center" vertical="center"/>
    </xf>
    <xf numFmtId="176" fontId="10" fillId="2" borderId="45" xfId="0" applyNumberFormat="1" applyFont="1" applyFill="1" applyBorder="1" applyAlignment="1">
      <alignment horizontal="center" vertical="center"/>
    </xf>
    <xf numFmtId="49" fontId="10" fillId="2" borderId="45" xfId="0" applyNumberFormat="1" applyFont="1" applyFill="1" applyBorder="1" applyAlignment="1">
      <alignment horizontal="center" vertical="center"/>
    </xf>
    <xf numFmtId="49" fontId="10" fillId="2" borderId="70" xfId="0" applyNumberFormat="1" applyFont="1" applyFill="1" applyBorder="1" applyAlignment="1">
      <alignment horizontal="left" vertical="center"/>
    </xf>
    <xf numFmtId="49" fontId="10" fillId="2" borderId="68" xfId="0" applyNumberFormat="1" applyFont="1" applyFill="1" applyBorder="1" applyAlignment="1">
      <alignment horizontal="right" vertical="center"/>
    </xf>
    <xf numFmtId="49" fontId="10" fillId="2" borderId="69" xfId="0" applyNumberFormat="1" applyFont="1" applyFill="1" applyBorder="1">
      <alignment vertical="center"/>
    </xf>
    <xf numFmtId="0" fontId="10" fillId="2" borderId="45" xfId="0" applyNumberFormat="1" applyFont="1" applyFill="1" applyBorder="1" applyAlignment="1">
      <alignment horizontal="center" vertical="center"/>
    </xf>
    <xf numFmtId="177" fontId="10" fillId="2" borderId="45" xfId="0" applyNumberFormat="1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right" vertical="center"/>
    </xf>
    <xf numFmtId="49" fontId="10" fillId="2" borderId="69" xfId="0" applyNumberFormat="1" applyFont="1" applyFill="1" applyBorder="1" applyAlignment="1">
      <alignment vertical="center" wrapText="1"/>
    </xf>
    <xf numFmtId="49" fontId="10" fillId="2" borderId="45" xfId="0" applyNumberFormat="1" applyFont="1" applyFill="1" applyBorder="1" applyAlignment="1">
      <alignment horizontal="center" vertical="center" wrapText="1"/>
    </xf>
    <xf numFmtId="0" fontId="10" fillId="2" borderId="72" xfId="0" applyFont="1" applyFill="1" applyBorder="1" applyAlignment="1">
      <alignment horizontal="left" vertical="center"/>
    </xf>
    <xf numFmtId="49" fontId="10" fillId="2" borderId="71" xfId="0" applyNumberFormat="1" applyFont="1" applyFill="1" applyBorder="1" applyAlignment="1">
      <alignment horizontal="left" vertical="center"/>
    </xf>
    <xf numFmtId="49" fontId="10" fillId="2" borderId="68" xfId="0" applyNumberFormat="1" applyFont="1" applyFill="1" applyBorder="1" applyAlignment="1">
      <alignment horizontal="left"/>
    </xf>
    <xf numFmtId="0" fontId="10" fillId="2" borderId="73" xfId="0" applyFont="1" applyFill="1" applyBorder="1" applyAlignment="1">
      <alignment horizontal="left"/>
    </xf>
    <xf numFmtId="0" fontId="10" fillId="2" borderId="73" xfId="0" applyFont="1" applyFill="1" applyBorder="1" applyAlignment="1"/>
    <xf numFmtId="0" fontId="10" fillId="2" borderId="73" xfId="0" applyFont="1" applyFill="1" applyBorder="1" applyAlignment="1">
      <alignment horizontal="right"/>
    </xf>
    <xf numFmtId="0" fontId="10" fillId="2" borderId="73" xfId="0" applyFont="1" applyFill="1" applyBorder="1" applyAlignment="1">
      <alignment horizontal="center"/>
    </xf>
    <xf numFmtId="176" fontId="10" fillId="2" borderId="73" xfId="0" applyNumberFormat="1" applyFont="1" applyFill="1" applyBorder="1" applyAlignment="1">
      <alignment horizontal="center"/>
    </xf>
    <xf numFmtId="177" fontId="10" fillId="2" borderId="69" xfId="0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0" fillId="2" borderId="14" xfId="0" applyFill="1" applyBorder="1" applyAlignment="1"/>
    <xf numFmtId="0" fontId="10" fillId="2" borderId="14" xfId="0" applyFont="1" applyFill="1" applyBorder="1" applyAlignment="1">
      <alignment horizontal="center"/>
    </xf>
    <xf numFmtId="176" fontId="10" fillId="2" borderId="14" xfId="0" applyNumberFormat="1" applyFont="1" applyFill="1" applyBorder="1" applyAlignment="1">
      <alignment horizontal="center"/>
    </xf>
    <xf numFmtId="177" fontId="10" fillId="2" borderId="21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10" fillId="2" borderId="5" xfId="0" applyFont="1" applyFill="1" applyBorder="1" applyAlignment="1"/>
    <xf numFmtId="0" fontId="10" fillId="2" borderId="5" xfId="0" applyFont="1" applyFill="1" applyBorder="1" applyAlignment="1">
      <alignment horizontal="center"/>
    </xf>
    <xf numFmtId="176" fontId="10" fillId="2" borderId="5" xfId="0" applyNumberFormat="1" applyFont="1" applyFill="1" applyBorder="1" applyAlignment="1">
      <alignment horizontal="center"/>
    </xf>
    <xf numFmtId="177" fontId="10" fillId="2" borderId="6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0" fillId="2" borderId="5" xfId="0" applyFill="1" applyBorder="1" applyAlignment="1"/>
    <xf numFmtId="0" fontId="0" fillId="2" borderId="6" xfId="0" applyFill="1" applyBorder="1" applyAlignment="1"/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0" fillId="2" borderId="8" xfId="0" applyFill="1" applyBorder="1" applyAlignment="1"/>
    <xf numFmtId="0" fontId="0" fillId="2" borderId="9" xfId="0" applyFill="1" applyBorder="1" applyAlignment="1"/>
    <xf numFmtId="0" fontId="0" fillId="2" borderId="75" xfId="0" applyFill="1" applyBorder="1">
      <alignment vertical="center"/>
    </xf>
    <xf numFmtId="49" fontId="0" fillId="2" borderId="45" xfId="0" applyNumberFormat="1" applyFill="1" applyBorder="1">
      <alignment vertical="center"/>
    </xf>
    <xf numFmtId="49" fontId="0" fillId="4" borderId="13" xfId="0" applyNumberFormat="1" applyFill="1" applyBorder="1">
      <alignment vertical="center"/>
    </xf>
    <xf numFmtId="0" fontId="0" fillId="4" borderId="32" xfId="0" applyFill="1" applyBorder="1">
      <alignment vertical="center"/>
    </xf>
    <xf numFmtId="0" fontId="0" fillId="4" borderId="75" xfId="0" applyFill="1" applyBorder="1">
      <alignment vertical="center"/>
    </xf>
    <xf numFmtId="0" fontId="0" fillId="4" borderId="76" xfId="0" applyFill="1" applyBorder="1">
      <alignment vertical="center"/>
    </xf>
    <xf numFmtId="49" fontId="0" fillId="2" borderId="77" xfId="0" applyNumberFormat="1" applyFill="1" applyBorder="1">
      <alignment vertical="center"/>
    </xf>
    <xf numFmtId="49" fontId="11" fillId="2" borderId="78" xfId="0" applyNumberFormat="1" applyFont="1" applyFill="1" applyBorder="1" applyAlignment="1">
      <alignment horizontal="right" vertical="center"/>
    </xf>
    <xf numFmtId="49" fontId="0" fillId="2" borderId="79" xfId="0" applyNumberFormat="1" applyFill="1" applyBorder="1">
      <alignment vertical="center"/>
    </xf>
    <xf numFmtId="49" fontId="0" fillId="2" borderId="80" xfId="0" applyNumberFormat="1" applyFill="1" applyBorder="1">
      <alignment vertical="center"/>
    </xf>
    <xf numFmtId="0" fontId="0" fillId="2" borderId="80" xfId="0" applyNumberFormat="1" applyFill="1" applyBorder="1">
      <alignment vertical="center"/>
    </xf>
    <xf numFmtId="49" fontId="0" fillId="2" borderId="25" xfId="0" applyNumberFormat="1" applyFill="1" applyBorder="1">
      <alignment vertical="center"/>
    </xf>
    <xf numFmtId="49" fontId="11" fillId="2" borderId="26" xfId="0" applyNumberFormat="1" applyFont="1" applyFill="1" applyBorder="1" applyAlignment="1">
      <alignment horizontal="right" vertical="center"/>
    </xf>
    <xf numFmtId="49" fontId="0" fillId="2" borderId="27" xfId="0" applyNumberFormat="1" applyFill="1" applyBorder="1">
      <alignment vertical="center"/>
    </xf>
    <xf numFmtId="49" fontId="0" fillId="2" borderId="81" xfId="0" applyNumberFormat="1" applyFill="1" applyBorder="1">
      <alignment vertical="center"/>
    </xf>
    <xf numFmtId="0" fontId="0" fillId="2" borderId="81" xfId="0" applyNumberFormat="1" applyFill="1" applyBorder="1">
      <alignment vertical="center"/>
    </xf>
    <xf numFmtId="49" fontId="0" fillId="2" borderId="82" xfId="0" applyNumberFormat="1" applyFill="1" applyBorder="1">
      <alignment vertical="center"/>
    </xf>
    <xf numFmtId="49" fontId="11" fillId="2" borderId="83" xfId="0" applyNumberFormat="1" applyFont="1" applyFill="1" applyBorder="1" applyAlignment="1">
      <alignment horizontal="right" vertical="center"/>
    </xf>
    <xf numFmtId="49" fontId="0" fillId="2" borderId="84" xfId="0" applyNumberFormat="1" applyFill="1" applyBorder="1">
      <alignment vertical="center"/>
    </xf>
    <xf numFmtId="49" fontId="0" fillId="2" borderId="85" xfId="0" applyNumberFormat="1" applyFill="1" applyBorder="1">
      <alignment vertical="center"/>
    </xf>
    <xf numFmtId="0" fontId="0" fillId="2" borderId="85" xfId="0" applyNumberFormat="1" applyFill="1" applyBorder="1">
      <alignment vertical="center"/>
    </xf>
    <xf numFmtId="0" fontId="0" fillId="4" borderId="86" xfId="0" applyFill="1" applyBorder="1">
      <alignment vertical="center"/>
    </xf>
    <xf numFmtId="49" fontId="0" fillId="2" borderId="74" xfId="0" applyNumberFormat="1" applyFill="1" applyBorder="1">
      <alignment vertical="center"/>
    </xf>
    <xf numFmtId="49" fontId="0" fillId="2" borderId="32" xfId="0" applyNumberFormat="1" applyFill="1" applyBorder="1">
      <alignment vertical="center"/>
    </xf>
    <xf numFmtId="0" fontId="0" fillId="2" borderId="45" xfId="0" applyFill="1" applyBorder="1">
      <alignment vertical="center"/>
    </xf>
    <xf numFmtId="0" fontId="0" fillId="2" borderId="45" xfId="0" applyNumberFormat="1" applyFill="1" applyBorder="1">
      <alignment vertical="center"/>
    </xf>
    <xf numFmtId="49" fontId="0" fillId="4" borderId="32" xfId="0" applyNumberFormat="1" applyFill="1" applyBorder="1">
      <alignment vertical="center"/>
    </xf>
    <xf numFmtId="0" fontId="11" fillId="4" borderId="32" xfId="0" applyFont="1" applyFill="1" applyBorder="1" applyAlignment="1">
      <alignment horizontal="right" vertical="center"/>
    </xf>
    <xf numFmtId="0" fontId="0" fillId="5" borderId="87" xfId="0" applyFill="1" applyBorder="1">
      <alignment vertical="center"/>
    </xf>
    <xf numFmtId="49" fontId="0" fillId="5" borderId="88" xfId="0" applyNumberFormat="1" applyFill="1" applyBorder="1">
      <alignment vertical="center"/>
    </xf>
    <xf numFmtId="0" fontId="0" fillId="5" borderId="88" xfId="0" applyFill="1" applyBorder="1">
      <alignment vertical="center"/>
    </xf>
    <xf numFmtId="0" fontId="0" fillId="5" borderId="89" xfId="0" applyFill="1" applyBorder="1">
      <alignment vertical="center"/>
    </xf>
    <xf numFmtId="0" fontId="0" fillId="5" borderId="55" xfId="0" applyFill="1" applyBorder="1">
      <alignment vertical="center"/>
    </xf>
    <xf numFmtId="0" fontId="0" fillId="5" borderId="55" xfId="0" applyNumberFormat="1" applyFill="1" applyBorder="1">
      <alignment vertical="center"/>
    </xf>
    <xf numFmtId="0" fontId="0" fillId="2" borderId="90" xfId="0" applyFill="1" applyBorder="1">
      <alignment vertical="center"/>
    </xf>
    <xf numFmtId="49" fontId="0" fillId="2" borderId="64" xfId="0" applyNumberFormat="1" applyFill="1" applyBorder="1">
      <alignment vertical="center"/>
    </xf>
    <xf numFmtId="0" fontId="0" fillId="2" borderId="91" xfId="0" applyFill="1" applyBorder="1">
      <alignment vertical="center"/>
    </xf>
    <xf numFmtId="0" fontId="0" fillId="2" borderId="92" xfId="0" applyFill="1" applyBorder="1">
      <alignment vertical="center"/>
    </xf>
    <xf numFmtId="0" fontId="0" fillId="2" borderId="92" xfId="0" applyNumberFormat="1" applyFill="1" applyBorder="1">
      <alignment vertical="center"/>
    </xf>
    <xf numFmtId="0" fontId="0" fillId="2" borderId="93" xfId="0" applyFill="1" applyBorder="1">
      <alignment vertical="center"/>
    </xf>
    <xf numFmtId="0" fontId="0" fillId="2" borderId="94" xfId="0" applyFill="1" applyBorder="1">
      <alignment vertical="center"/>
    </xf>
    <xf numFmtId="0" fontId="0" fillId="2" borderId="95" xfId="0" applyFill="1" applyBorder="1">
      <alignment vertical="center"/>
    </xf>
    <xf numFmtId="0" fontId="11" fillId="5" borderId="88" xfId="0" applyFont="1" applyFill="1" applyBorder="1" applyAlignment="1">
      <alignment horizontal="right" vertical="center"/>
    </xf>
    <xf numFmtId="0" fontId="0" fillId="2" borderId="96" xfId="0" applyFill="1" applyBorder="1">
      <alignment vertical="center"/>
    </xf>
    <xf numFmtId="0" fontId="0" fillId="2" borderId="97" xfId="0" applyFill="1" applyBorder="1">
      <alignment vertical="center"/>
    </xf>
    <xf numFmtId="0" fontId="0" fillId="5" borderId="90" xfId="0" applyFill="1" applyBorder="1">
      <alignment vertical="center"/>
    </xf>
    <xf numFmtId="0" fontId="0" fillId="5" borderId="91" xfId="0" applyFill="1" applyBorder="1">
      <alignment vertical="center"/>
    </xf>
    <xf numFmtId="0" fontId="0" fillId="5" borderId="92" xfId="0" applyFill="1" applyBorder="1">
      <alignment vertical="center"/>
    </xf>
    <xf numFmtId="0" fontId="0" fillId="5" borderId="92" xfId="0" applyNumberFormat="1" applyFill="1" applyBorder="1">
      <alignment vertical="center"/>
    </xf>
    <xf numFmtId="0" fontId="8" fillId="2" borderId="98" xfId="0" applyNumberFormat="1" applyFont="1" applyFill="1" applyBorder="1">
      <alignment vertical="center"/>
    </xf>
    <xf numFmtId="0" fontId="8" fillId="2" borderId="99" xfId="0" applyNumberFormat="1" applyFont="1" applyFill="1" applyBorder="1" applyAlignment="1">
      <alignment horizontal="right" vertical="center"/>
    </xf>
    <xf numFmtId="0" fontId="8" fillId="2" borderId="100" xfId="0" applyNumberFormat="1" applyFont="1" applyFill="1" applyBorder="1">
      <alignment vertical="center"/>
    </xf>
    <xf numFmtId="0" fontId="8" fillId="2" borderId="98" xfId="0" applyNumberFormat="1" applyFont="1" applyFill="1" applyBorder="1" applyAlignment="1">
      <alignment horizontal="center" vertical="center"/>
    </xf>
    <xf numFmtId="0" fontId="8" fillId="2" borderId="101" xfId="0" applyNumberFormat="1" applyFont="1" applyFill="1" applyBorder="1">
      <alignment vertical="center"/>
    </xf>
    <xf numFmtId="0" fontId="0" fillId="0" borderId="98" xfId="0" applyNumberFormat="1" applyBorder="1">
      <alignment vertical="center"/>
    </xf>
    <xf numFmtId="0" fontId="8" fillId="2" borderId="34" xfId="0" applyNumberFormat="1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178" fontId="8" fillId="2" borderId="48" xfId="0" applyNumberFormat="1" applyFont="1" applyFill="1" applyBorder="1" applyAlignment="1">
      <alignment horizontal="left" vertical="center"/>
    </xf>
    <xf numFmtId="49" fontId="0" fillId="2" borderId="48" xfId="0" applyNumberFormat="1" applyFill="1" applyBorder="1">
      <alignment vertical="center"/>
    </xf>
    <xf numFmtId="49" fontId="8" fillId="2" borderId="50" xfId="0" applyNumberFormat="1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right" vertical="center"/>
    </xf>
    <xf numFmtId="178" fontId="8" fillId="2" borderId="53" xfId="0" applyNumberFormat="1" applyFont="1" applyFill="1" applyBorder="1" applyAlignment="1">
      <alignment horizontal="left" vertical="center"/>
    </xf>
    <xf numFmtId="49" fontId="0" fillId="2" borderId="53" xfId="0" applyNumberFormat="1" applyFill="1" applyBorder="1">
      <alignment vertical="center"/>
    </xf>
    <xf numFmtId="49" fontId="8" fillId="2" borderId="58" xfId="0" applyNumberFormat="1" applyFont="1" applyFill="1" applyBorder="1" applyAlignment="1">
      <alignment horizontal="center" vertical="center"/>
    </xf>
    <xf numFmtId="0" fontId="0" fillId="0" borderId="102" xfId="0" applyNumberFormat="1" applyBorder="1">
      <alignment vertical="center"/>
    </xf>
    <xf numFmtId="0" fontId="8" fillId="2" borderId="60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>
      <alignment vertical="center"/>
    </xf>
    <xf numFmtId="0" fontId="8" fillId="2" borderId="103" xfId="0" applyNumberFormat="1" applyFont="1" applyFill="1" applyBorder="1">
      <alignment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02" xfId="0" applyNumberFormat="1" applyFont="1" applyFill="1" applyBorder="1">
      <alignment vertical="center"/>
    </xf>
    <xf numFmtId="176" fontId="8" fillId="2" borderId="60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right" vertical="center"/>
    </xf>
    <xf numFmtId="0" fontId="8" fillId="3" borderId="41" xfId="0" applyFont="1" applyFill="1" applyBorder="1" applyAlignment="1">
      <alignment horizontal="center" vertical="center"/>
    </xf>
    <xf numFmtId="49" fontId="8" fillId="2" borderId="49" xfId="0" applyNumberFormat="1" applyFont="1" applyFill="1" applyBorder="1" applyAlignment="1">
      <alignment horizontal="center" vertical="center"/>
    </xf>
    <xf numFmtId="49" fontId="14" fillId="2" borderId="48" xfId="0" applyNumberFormat="1" applyFont="1" applyFill="1" applyBorder="1" applyAlignment="1">
      <alignment horizontal="center" vertical="center"/>
    </xf>
    <xf numFmtId="49" fontId="8" fillId="2" borderId="54" xfId="0" applyNumberFormat="1" applyFont="1" applyFill="1" applyBorder="1" applyAlignment="1">
      <alignment horizontal="center" vertical="center"/>
    </xf>
    <xf numFmtId="0" fontId="8" fillId="2" borderId="104" xfId="0" applyNumberFormat="1" applyFont="1" applyFill="1" applyBorder="1">
      <alignment vertical="center"/>
    </xf>
    <xf numFmtId="0" fontId="0" fillId="0" borderId="103" xfId="0" applyNumberFormat="1" applyBorder="1">
      <alignment vertical="center"/>
    </xf>
    <xf numFmtId="178" fontId="8" fillId="2" borderId="59" xfId="0" applyNumberFormat="1" applyFont="1" applyFill="1" applyBorder="1" applyAlignment="1">
      <alignment horizontal="left" vertical="center"/>
    </xf>
    <xf numFmtId="176" fontId="0" fillId="2" borderId="59" xfId="0" applyNumberFormat="1" applyFill="1" applyBorder="1">
      <alignment vertical="center"/>
    </xf>
    <xf numFmtId="49" fontId="14" fillId="2" borderId="45" xfId="0" applyNumberFormat="1" applyFont="1" applyFill="1" applyBorder="1" applyAlignment="1">
      <alignment horizontal="center" vertical="center"/>
    </xf>
    <xf numFmtId="49" fontId="14" fillId="2" borderId="62" xfId="0" applyNumberFormat="1" applyFont="1" applyFill="1" applyBorder="1" applyAlignment="1">
      <alignment horizontal="left" vertical="center"/>
    </xf>
    <xf numFmtId="178" fontId="14" fillId="2" borderId="48" xfId="0" applyNumberFormat="1" applyFont="1" applyFill="1" applyBorder="1" applyAlignment="1">
      <alignment horizontal="left" vertical="center"/>
    </xf>
    <xf numFmtId="49" fontId="14" fillId="2" borderId="49" xfId="0" applyNumberFormat="1" applyFont="1" applyFill="1" applyBorder="1" applyAlignment="1">
      <alignment horizontal="center" vertical="center"/>
    </xf>
    <xf numFmtId="49" fontId="14" fillId="2" borderId="56" xfId="0" applyNumberFormat="1" applyFont="1" applyFill="1" applyBorder="1" applyAlignment="1">
      <alignment horizontal="left" vertical="center"/>
    </xf>
    <xf numFmtId="178" fontId="14" fillId="2" borderId="53" xfId="0" applyNumberFormat="1" applyFont="1" applyFill="1" applyBorder="1" applyAlignment="1">
      <alignment horizontal="left" vertical="center"/>
    </xf>
    <xf numFmtId="49" fontId="14" fillId="2" borderId="53" xfId="0" applyNumberFormat="1" applyFont="1" applyFill="1" applyBorder="1" applyAlignment="1">
      <alignment horizontal="center" vertical="center"/>
    </xf>
    <xf numFmtId="49" fontId="14" fillId="2" borderId="54" xfId="0" applyNumberFormat="1" applyFont="1" applyFill="1" applyBorder="1" applyAlignment="1">
      <alignment horizontal="center" vertical="center"/>
    </xf>
    <xf numFmtId="49" fontId="8" fillId="2" borderId="63" xfId="0" applyNumberFormat="1" applyFont="1" applyFill="1" applyBorder="1" applyAlignment="1">
      <alignment horizontal="right" vertical="center"/>
    </xf>
    <xf numFmtId="49" fontId="8" fillId="2" borderId="105" xfId="0" applyNumberFormat="1" applyFont="1" applyFill="1" applyBorder="1" applyAlignment="1">
      <alignment horizontal="center" vertical="center"/>
    </xf>
    <xf numFmtId="49" fontId="8" fillId="2" borderId="106" xfId="0" applyNumberFormat="1" applyFont="1" applyFill="1" applyBorder="1" applyAlignment="1">
      <alignment horizontal="center" vertical="center"/>
    </xf>
    <xf numFmtId="49" fontId="8" fillId="2" borderId="107" xfId="0" applyNumberFormat="1" applyFont="1" applyFill="1" applyBorder="1" applyAlignment="1">
      <alignment horizontal="left" vertical="center"/>
    </xf>
    <xf numFmtId="0" fontId="8" fillId="2" borderId="108" xfId="0" applyNumberFormat="1" applyFont="1" applyFill="1" applyBorder="1" applyAlignment="1">
      <alignment horizontal="left" vertical="center"/>
    </xf>
    <xf numFmtId="49" fontId="8" fillId="2" borderId="109" xfId="0" applyNumberFormat="1" applyFont="1" applyFill="1" applyBorder="1" applyAlignment="1">
      <alignment horizontal="left" vertical="center"/>
    </xf>
    <xf numFmtId="178" fontId="8" fillId="2" borderId="109" xfId="0" applyNumberFormat="1" applyFont="1" applyFill="1" applyBorder="1" applyAlignment="1">
      <alignment horizontal="left" vertical="center"/>
    </xf>
    <xf numFmtId="49" fontId="0" fillId="2" borderId="109" xfId="0" applyNumberFormat="1" applyFill="1" applyBorder="1">
      <alignment vertical="center"/>
    </xf>
    <xf numFmtId="49" fontId="8" fillId="2" borderId="109" xfId="0" applyNumberFormat="1" applyFont="1" applyFill="1" applyBorder="1" applyAlignment="1">
      <alignment horizontal="center" vertical="center"/>
    </xf>
    <xf numFmtId="49" fontId="0" fillId="2" borderId="110" xfId="0" applyNumberFormat="1" applyFill="1" applyBorder="1">
      <alignment vertical="center"/>
    </xf>
    <xf numFmtId="49" fontId="8" fillId="2" borderId="111" xfId="0" applyNumberFormat="1" applyFont="1" applyFill="1" applyBorder="1" applyAlignment="1">
      <alignment horizontal="center" vertical="center"/>
    </xf>
    <xf numFmtId="0" fontId="0" fillId="2" borderId="98" xfId="0" applyNumberFormat="1" applyFill="1" applyBorder="1">
      <alignment vertical="center"/>
    </xf>
    <xf numFmtId="0" fontId="0" fillId="6" borderId="98" xfId="0" applyNumberFormat="1" applyFill="1" applyBorder="1">
      <alignment vertical="center"/>
    </xf>
    <xf numFmtId="49" fontId="0" fillId="2" borderId="98" xfId="0" applyNumberFormat="1" applyFill="1" applyBorder="1">
      <alignment vertical="center"/>
    </xf>
    <xf numFmtId="49" fontId="0" fillId="0" borderId="98" xfId="0" applyNumberFormat="1" applyBorder="1">
      <alignment vertical="center"/>
    </xf>
    <xf numFmtId="49" fontId="0" fillId="0" borderId="112" xfId="0" applyNumberFormat="1" applyBorder="1">
      <alignment vertical="center"/>
    </xf>
    <xf numFmtId="49" fontId="0" fillId="6" borderId="5" xfId="0" applyNumberFormat="1" applyFill="1" applyBorder="1">
      <alignment vertical="center"/>
    </xf>
    <xf numFmtId="49" fontId="0" fillId="0" borderId="113" xfId="0" applyNumberFormat="1" applyBorder="1">
      <alignment vertical="center"/>
    </xf>
    <xf numFmtId="49" fontId="0" fillId="2" borderId="114" xfId="0" applyNumberFormat="1" applyFill="1" applyBorder="1">
      <alignment vertical="center"/>
    </xf>
    <xf numFmtId="0" fontId="0" fillId="0" borderId="112" xfId="0" applyNumberFormat="1" applyBorder="1">
      <alignment vertical="center"/>
    </xf>
    <xf numFmtId="0" fontId="0" fillId="0" borderId="113" xfId="0" applyNumberFormat="1" applyBorder="1">
      <alignment vertical="center"/>
    </xf>
    <xf numFmtId="0" fontId="0" fillId="2" borderId="114" xfId="0" applyNumberFormat="1" applyFill="1" applyBorder="1">
      <alignment vertical="center"/>
    </xf>
    <xf numFmtId="49" fontId="0" fillId="2" borderId="115" xfId="0" applyNumberFormat="1" applyFill="1" applyBorder="1">
      <alignment vertical="center"/>
    </xf>
    <xf numFmtId="0" fontId="0" fillId="2" borderId="115" xfId="0" applyNumberFormat="1" applyFill="1" applyBorder="1">
      <alignment vertical="center"/>
    </xf>
    <xf numFmtId="0" fontId="0" fillId="0" borderId="115" xfId="0" applyNumberFormat="1" applyBorder="1">
      <alignment vertical="center"/>
    </xf>
    <xf numFmtId="49" fontId="0" fillId="0" borderId="115" xfId="0" applyNumberFormat="1" applyBorder="1">
      <alignment vertical="center"/>
    </xf>
    <xf numFmtId="0" fontId="0" fillId="0" borderId="65" xfId="0" applyNumberFormat="1" applyBorder="1">
      <alignment vertical="center"/>
    </xf>
    <xf numFmtId="49" fontId="0" fillId="6" borderId="11" xfId="0" applyNumberFormat="1" applyFill="1" applyBorder="1">
      <alignment vertical="center"/>
    </xf>
    <xf numFmtId="0" fontId="0" fillId="0" borderId="116" xfId="0" applyNumberFormat="1" applyBorder="1">
      <alignment vertical="center"/>
    </xf>
    <xf numFmtId="0" fontId="0" fillId="2" borderId="117" xfId="0" applyNumberFormat="1" applyFill="1" applyBorder="1">
      <alignment vertical="center"/>
    </xf>
    <xf numFmtId="0" fontId="0" fillId="7" borderId="98" xfId="0" applyNumberFormat="1" applyFill="1" applyBorder="1">
      <alignment vertical="center"/>
    </xf>
    <xf numFmtId="49" fontId="0" fillId="2" borderId="31" xfId="0" applyNumberFormat="1" applyFill="1" applyBorder="1">
      <alignment vertical="center"/>
    </xf>
    <xf numFmtId="0" fontId="0" fillId="2" borderId="32" xfId="0" applyNumberFormat="1" applyFill="1" applyBorder="1">
      <alignment vertical="center"/>
    </xf>
    <xf numFmtId="0" fontId="0" fillId="2" borderId="118" xfId="0" applyNumberFormat="1" applyFill="1" applyBorder="1">
      <alignment vertical="center"/>
    </xf>
    <xf numFmtId="0" fontId="0" fillId="0" borderId="32" xfId="0" applyNumberFormat="1" applyBorder="1">
      <alignment vertical="center"/>
    </xf>
    <xf numFmtId="49" fontId="0" fillId="2" borderId="119" xfId="0" applyNumberFormat="1" applyFill="1" applyBorder="1">
      <alignment vertical="center"/>
    </xf>
    <xf numFmtId="49" fontId="0" fillId="0" borderId="14" xfId="0" applyNumberFormat="1" applyBorder="1">
      <alignment vertical="center"/>
    </xf>
    <xf numFmtId="49" fontId="0" fillId="2" borderId="120" xfId="0" applyNumberFormat="1" applyFill="1" applyBorder="1">
      <alignment vertical="center"/>
    </xf>
    <xf numFmtId="0" fontId="0" fillId="0" borderId="120" xfId="0" applyNumberFormat="1" applyBorder="1">
      <alignment vertical="center"/>
    </xf>
    <xf numFmtId="49" fontId="0" fillId="0" borderId="120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121" xfId="0" applyNumberFormat="1" applyBorder="1">
      <alignment vertical="center"/>
    </xf>
    <xf numFmtId="0" fontId="0" fillId="2" borderId="122" xfId="0" applyNumberFormat="1" applyFill="1" applyBorder="1">
      <alignment vertical="center"/>
    </xf>
    <xf numFmtId="0" fontId="0" fillId="2" borderId="120" xfId="0" applyNumberFormat="1" applyFill="1" applyBorder="1">
      <alignment vertical="center"/>
    </xf>
    <xf numFmtId="0" fontId="0" fillId="8" borderId="98" xfId="0" applyNumberFormat="1" applyFill="1" applyBorder="1">
      <alignment vertical="center"/>
    </xf>
    <xf numFmtId="49" fontId="0" fillId="9" borderId="5" xfId="0" applyNumberFormat="1" applyFill="1" applyBorder="1">
      <alignment vertical="center"/>
    </xf>
    <xf numFmtId="0" fontId="0" fillId="0" borderId="5" xfId="0" applyNumberFormat="1" applyBorder="1">
      <alignment vertical="center"/>
    </xf>
    <xf numFmtId="49" fontId="0" fillId="0" borderId="5" xfId="0" applyNumberFormat="1" applyBorder="1">
      <alignment vertical="center"/>
    </xf>
    <xf numFmtId="0" fontId="0" fillId="0" borderId="35" xfId="0" applyNumberFormat="1" applyBorder="1">
      <alignment vertical="center"/>
    </xf>
    <xf numFmtId="0" fontId="0" fillId="2" borderId="63" xfId="0" applyNumberFormat="1" applyFill="1" applyBorder="1">
      <alignment vertical="center"/>
    </xf>
    <xf numFmtId="179" fontId="0" fillId="2" borderId="5" xfId="0" applyNumberFormat="1" applyFill="1" applyBorder="1">
      <alignment vertical="center"/>
    </xf>
    <xf numFmtId="49" fontId="0" fillId="2" borderId="10" xfId="0" applyNumberFormat="1" applyFill="1" applyBorder="1">
      <alignment vertical="center"/>
    </xf>
    <xf numFmtId="179" fontId="0" fillId="2" borderId="11" xfId="0" applyNumberFormat="1" applyFill="1" applyBorder="1">
      <alignment vertical="center"/>
    </xf>
    <xf numFmtId="49" fontId="0" fillId="9" borderId="11" xfId="0" applyNumberFormat="1" applyFill="1" applyBorder="1">
      <alignment vertical="center"/>
    </xf>
    <xf numFmtId="0" fontId="0" fillId="0" borderId="11" xfId="0" applyNumberFormat="1" applyBorder="1">
      <alignment vertical="center"/>
    </xf>
    <xf numFmtId="49" fontId="0" fillId="0" borderId="11" xfId="0" applyNumberFormat="1" applyBorder="1">
      <alignment vertical="center"/>
    </xf>
    <xf numFmtId="0" fontId="0" fillId="0" borderId="123" xfId="0" applyNumberFormat="1" applyBorder="1">
      <alignment vertical="center"/>
    </xf>
    <xf numFmtId="0" fontId="0" fillId="2" borderId="124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49" fontId="0" fillId="2" borderId="125" xfId="0" applyNumberFormat="1" applyFill="1" applyBorder="1">
      <alignment vertical="center"/>
    </xf>
    <xf numFmtId="0" fontId="0" fillId="2" borderId="125" xfId="0" applyNumberFormat="1" applyFill="1" applyBorder="1">
      <alignment vertical="center"/>
    </xf>
    <xf numFmtId="0" fontId="0" fillId="0" borderId="125" xfId="0" applyNumberFormat="1" applyBorder="1">
      <alignment vertical="center"/>
    </xf>
    <xf numFmtId="49" fontId="0" fillId="0" borderId="125" xfId="0" applyNumberFormat="1" applyBorder="1">
      <alignment vertical="center"/>
    </xf>
    <xf numFmtId="0" fontId="0" fillId="0" borderId="126" xfId="0" applyNumberFormat="1" applyBorder="1">
      <alignment vertical="center"/>
    </xf>
    <xf numFmtId="49" fontId="0" fillId="6" borderId="14" xfId="0" applyNumberFormat="1" applyFill="1" applyBorder="1">
      <alignment vertical="center"/>
    </xf>
    <xf numFmtId="0" fontId="0" fillId="0" borderId="127" xfId="0" applyNumberFormat="1" applyBorder="1">
      <alignment vertical="center"/>
    </xf>
    <xf numFmtId="0" fontId="0" fillId="2" borderId="128" xfId="0" applyNumberFormat="1" applyFill="1" applyBorder="1">
      <alignment vertical="center"/>
    </xf>
    <xf numFmtId="0" fontId="0" fillId="2" borderId="14" xfId="0" applyNumberFormat="1" applyFill="1" applyBorder="1">
      <alignment vertical="center"/>
    </xf>
    <xf numFmtId="49" fontId="0" fillId="9" borderId="14" xfId="0" applyNumberFormat="1" applyFill="1" applyBorder="1">
      <alignment vertical="center"/>
    </xf>
    <xf numFmtId="0" fontId="0" fillId="0" borderId="14" xfId="0" applyNumberFormat="1" applyBorder="1">
      <alignment vertical="center"/>
    </xf>
    <xf numFmtId="0" fontId="0" fillId="0" borderId="129" xfId="0" applyNumberFormat="1" applyBorder="1">
      <alignment vertical="center"/>
    </xf>
    <xf numFmtId="0" fontId="0" fillId="2" borderId="119" xfId="0" applyNumberFormat="1" applyFill="1" applyBorder="1">
      <alignment vertical="center"/>
    </xf>
    <xf numFmtId="0" fontId="0" fillId="6" borderId="14" xfId="0" applyNumberFormat="1" applyFill="1" applyBorder="1">
      <alignment vertical="center"/>
    </xf>
    <xf numFmtId="0" fontId="0" fillId="2" borderId="98" xfId="0" applyFill="1" applyBorder="1">
      <alignment vertical="center"/>
    </xf>
    <xf numFmtId="0" fontId="0" fillId="0" borderId="98" xfId="0" applyBorder="1">
      <alignment vertical="center"/>
    </xf>
    <xf numFmtId="49" fontId="15" fillId="2" borderId="98" xfId="0" applyNumberFormat="1" applyFont="1" applyFill="1" applyBorder="1">
      <alignment vertical="center"/>
    </xf>
    <xf numFmtId="178" fontId="0" fillId="0" borderId="98" xfId="0" applyNumberFormat="1" applyBorder="1">
      <alignment vertical="center"/>
    </xf>
    <xf numFmtId="0" fontId="15" fillId="2" borderId="98" xfId="0" applyFont="1" applyFill="1" applyBorder="1">
      <alignment vertical="center"/>
    </xf>
    <xf numFmtId="49" fontId="11" fillId="2" borderId="98" xfId="0" applyNumberFormat="1" applyFont="1" applyFill="1" applyBorder="1">
      <alignment vertical="center"/>
    </xf>
    <xf numFmtId="176" fontId="0" fillId="2" borderId="98" xfId="0" applyNumberFormat="1" applyFill="1" applyBorder="1">
      <alignment vertical="center"/>
    </xf>
    <xf numFmtId="49" fontId="0" fillId="2" borderId="130" xfId="0" applyNumberFormat="1" applyFill="1" applyBorder="1">
      <alignment vertical="center"/>
    </xf>
    <xf numFmtId="49" fontId="0" fillId="2" borderId="112" xfId="0" applyNumberFormat="1" applyFill="1" applyBorder="1">
      <alignment vertical="center"/>
    </xf>
    <xf numFmtId="49" fontId="0" fillId="2" borderId="131" xfId="0" applyNumberFormat="1" applyFill="1" applyBorder="1">
      <alignment vertical="center"/>
    </xf>
    <xf numFmtId="49" fontId="11" fillId="2" borderId="132" xfId="0" applyNumberFormat="1" applyFont="1" applyFill="1" applyBorder="1">
      <alignment vertical="center"/>
    </xf>
    <xf numFmtId="178" fontId="0" fillId="2" borderId="98" xfId="0" applyNumberFormat="1" applyFill="1" applyBorder="1">
      <alignment vertical="center"/>
    </xf>
    <xf numFmtId="0" fontId="11" fillId="2" borderId="98" xfId="0" applyFont="1" applyFill="1" applyBorder="1">
      <alignment vertical="center"/>
    </xf>
    <xf numFmtId="49" fontId="0" fillId="8" borderId="45" xfId="0" applyNumberFormat="1" applyFill="1" applyBorder="1">
      <alignment vertical="center"/>
    </xf>
    <xf numFmtId="0" fontId="0" fillId="0" borderId="45" xfId="0" applyBorder="1">
      <alignment vertical="center"/>
    </xf>
    <xf numFmtId="49" fontId="16" fillId="2" borderId="4" xfId="0" applyNumberFormat="1" applyFont="1" applyFill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9" fontId="16" fillId="2" borderId="98" xfId="0" applyNumberFormat="1" applyFont="1" applyFill="1" applyBorder="1">
      <alignment vertical="center"/>
    </xf>
    <xf numFmtId="49" fontId="1" fillId="2" borderId="4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49" fontId="6" fillId="2" borderId="65" xfId="0" applyNumberFormat="1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49" fontId="10" fillId="2" borderId="68" xfId="0" applyNumberFormat="1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49" fontId="13" fillId="2" borderId="65" xfId="0" applyNumberFormat="1" applyFont="1" applyFill="1" applyBorder="1" applyAlignment="1">
      <alignment horizontal="center" vertical="top"/>
    </xf>
    <xf numFmtId="0" fontId="13" fillId="2" borderId="66" xfId="0" applyFont="1" applyFill="1" applyBorder="1" applyAlignment="1">
      <alignment horizontal="center" vertical="top"/>
    </xf>
    <xf numFmtId="0" fontId="0" fillId="2" borderId="66" xfId="0" applyFill="1" applyBorder="1">
      <alignment vertical="center"/>
    </xf>
    <xf numFmtId="0" fontId="13" fillId="2" borderId="67" xfId="0" applyFont="1" applyFill="1" applyBorder="1" applyAlignment="1">
      <alignment horizontal="center" vertical="top"/>
    </xf>
    <xf numFmtId="49" fontId="11" fillId="2" borderId="64" xfId="0" applyNumberFormat="1" applyFont="1" applyFill="1" applyBorder="1" applyAlignment="1">
      <alignment horizontal="justify" vertical="center"/>
    </xf>
    <xf numFmtId="0" fontId="11" fillId="2" borderId="64" xfId="0" applyFont="1" applyFill="1" applyBorder="1" applyAlignment="1">
      <alignment horizontal="justify" vertical="center"/>
    </xf>
    <xf numFmtId="49" fontId="11" fillId="4" borderId="45" xfId="0" applyNumberFormat="1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49" fontId="0" fillId="2" borderId="74" xfId="0" applyNumberFormat="1" applyFill="1" applyBorder="1" applyAlignment="1">
      <alignment vertical="center" wrapText="1"/>
    </xf>
    <xf numFmtId="0" fontId="0" fillId="2" borderId="32" xfId="0" applyFill="1" applyBorder="1">
      <alignment vertical="center"/>
    </xf>
    <xf numFmtId="0" fontId="0" fillId="2" borderId="75" xfId="0" applyFill="1" applyBorder="1">
      <alignment vertical="center"/>
    </xf>
    <xf numFmtId="49" fontId="11" fillId="4" borderId="13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11" fillId="5" borderId="64" xfId="0" applyNumberFormat="1" applyFont="1" applyFill="1" applyBorder="1" applyAlignment="1">
      <alignment horizontal="justify" vertical="center"/>
    </xf>
    <xf numFmtId="0" fontId="11" fillId="5" borderId="64" xfId="0" applyFont="1" applyFill="1" applyBorder="1" applyAlignment="1">
      <alignment horizontal="justify" vertical="center"/>
    </xf>
  </cellXfs>
  <cellStyles count="1">
    <cellStyle name="標準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FFCC00"/>
      <rgbColor rgb="FFFFFF99"/>
      <rgbColor rgb="FFCCFFCC"/>
      <rgbColor rgb="FFFFCC99"/>
      <rgbColor rgb="00000000"/>
      <rgbColor rgb="FFFF0000"/>
      <rgbColor rgb="FFFF99CC"/>
      <rgbColor rgb="FFFCF305"/>
      <rgbColor rgb="FFC0C0C0"/>
      <rgbColor rgb="FF969696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workbookViewId="0">
      <selection activeCell="B3" sqref="B3"/>
    </sheetView>
  </sheetViews>
  <sheetFormatPr defaultColWidth="10.625" defaultRowHeight="18" customHeight="1"/>
  <cols>
    <col min="1" max="1" width="15.625" style="1" customWidth="1"/>
    <col min="2" max="2" width="53.625" style="1" customWidth="1"/>
    <col min="3" max="3" width="9.625" style="1" customWidth="1"/>
    <col min="4" max="8" width="10.625" style="1" customWidth="1"/>
    <col min="9" max="16384" width="10.625" style="1"/>
  </cols>
  <sheetData>
    <row r="1" spans="1:7" ht="48" customHeight="1">
      <c r="A1" s="371" t="s">
        <v>0</v>
      </c>
      <c r="B1" s="372"/>
      <c r="C1" s="2"/>
      <c r="D1" s="2"/>
      <c r="E1" s="2"/>
      <c r="F1" s="2"/>
      <c r="G1" s="3"/>
    </row>
    <row r="2" spans="1:7" ht="48" customHeight="1">
      <c r="A2" s="369" t="s">
        <v>1</v>
      </c>
      <c r="B2" s="370"/>
      <c r="C2" s="4"/>
      <c r="D2" s="4"/>
      <c r="E2" s="4"/>
      <c r="F2" s="4"/>
      <c r="G2" s="5"/>
    </row>
    <row r="3" spans="1:7" ht="12" customHeight="1">
      <c r="A3" s="6"/>
      <c r="B3" s="4"/>
      <c r="C3" s="4"/>
      <c r="D3" s="4"/>
      <c r="E3" s="4"/>
      <c r="F3" s="4"/>
      <c r="G3" s="5"/>
    </row>
    <row r="4" spans="1:7" ht="12" customHeight="1">
      <c r="A4" s="6"/>
      <c r="B4" s="4"/>
      <c r="C4" s="4"/>
      <c r="D4" s="4"/>
      <c r="E4" s="4"/>
      <c r="F4" s="4"/>
      <c r="G4" s="5"/>
    </row>
    <row r="5" spans="1:7" ht="16.149999999999999" customHeight="1">
      <c r="A5" s="6"/>
      <c r="B5" s="4"/>
      <c r="C5" s="4"/>
      <c r="D5" s="4"/>
      <c r="E5" s="4"/>
      <c r="F5" s="4"/>
      <c r="G5" s="5"/>
    </row>
    <row r="6" spans="1:7" ht="16.149999999999999" customHeight="1">
      <c r="A6" s="6"/>
      <c r="B6" s="4"/>
      <c r="C6" s="4"/>
      <c r="D6" s="4"/>
      <c r="E6" s="4"/>
      <c r="F6" s="4"/>
      <c r="G6" s="5"/>
    </row>
    <row r="7" spans="1:7" ht="16.149999999999999" customHeight="1">
      <c r="A7" s="6"/>
      <c r="B7" s="4"/>
      <c r="C7" s="4"/>
      <c r="D7" s="4"/>
      <c r="E7" s="4"/>
      <c r="F7" s="4"/>
      <c r="G7" s="5"/>
    </row>
    <row r="8" spans="1:7" ht="16.149999999999999" customHeight="1">
      <c r="A8" s="6"/>
      <c r="B8" s="4"/>
      <c r="C8" s="4"/>
      <c r="D8" s="4"/>
      <c r="E8" s="4"/>
      <c r="F8" s="4"/>
      <c r="G8" s="5"/>
    </row>
    <row r="9" spans="1:7" ht="16.149999999999999" customHeight="1">
      <c r="A9" s="6"/>
      <c r="B9" s="4"/>
      <c r="C9" s="4"/>
      <c r="D9" s="4"/>
      <c r="E9" s="4"/>
      <c r="F9" s="4"/>
      <c r="G9" s="5"/>
    </row>
    <row r="10" spans="1:7" ht="16.149999999999999" customHeight="1">
      <c r="A10" s="6"/>
      <c r="B10" s="4"/>
      <c r="C10" s="4"/>
      <c r="D10" s="4"/>
      <c r="E10" s="4"/>
      <c r="F10" s="4"/>
      <c r="G10" s="5"/>
    </row>
    <row r="11" spans="1:7" ht="16.149999999999999" customHeight="1">
      <c r="A11" s="6"/>
      <c r="B11" s="4"/>
      <c r="C11" s="4"/>
      <c r="D11" s="4"/>
      <c r="E11" s="4"/>
      <c r="F11" s="4"/>
      <c r="G11" s="5"/>
    </row>
    <row r="12" spans="1:7" ht="30.95" customHeight="1">
      <c r="A12" s="6"/>
      <c r="B12" s="4"/>
      <c r="C12" s="4"/>
      <c r="D12" s="4"/>
      <c r="E12" s="4"/>
      <c r="F12" s="4"/>
      <c r="G12" s="5"/>
    </row>
    <row r="13" spans="1:7" ht="30.95" customHeight="1">
      <c r="A13" s="6"/>
      <c r="B13" s="4"/>
      <c r="C13" s="4"/>
      <c r="D13" s="4"/>
      <c r="E13" s="4"/>
      <c r="F13" s="4"/>
      <c r="G13" s="5"/>
    </row>
    <row r="14" spans="1:7" ht="30.95" customHeight="1">
      <c r="A14" s="7" t="s">
        <v>2</v>
      </c>
      <c r="B14" s="8" t="s">
        <v>3</v>
      </c>
      <c r="C14" s="9"/>
      <c r="D14" s="4"/>
      <c r="E14" s="4"/>
      <c r="F14" s="4"/>
      <c r="G14" s="5"/>
    </row>
    <row r="15" spans="1:7" ht="30.95" customHeight="1">
      <c r="A15" s="7" t="s">
        <v>4</v>
      </c>
      <c r="B15" s="8" t="s">
        <v>5</v>
      </c>
      <c r="C15" s="9"/>
      <c r="D15" s="4"/>
      <c r="E15" s="4"/>
      <c r="F15" s="4"/>
      <c r="G15" s="5"/>
    </row>
    <row r="16" spans="1:7" ht="30.95" customHeight="1">
      <c r="A16" s="10"/>
      <c r="B16" s="11" t="s">
        <v>6</v>
      </c>
      <c r="C16" s="9"/>
      <c r="D16" s="4"/>
      <c r="E16" s="4"/>
      <c r="F16" s="4"/>
      <c r="G16" s="5"/>
    </row>
    <row r="17" spans="1:7" ht="30.95" customHeight="1">
      <c r="A17" s="7" t="s">
        <v>7</v>
      </c>
      <c r="B17" s="373" t="s">
        <v>8</v>
      </c>
      <c r="C17" s="373"/>
      <c r="D17" s="4"/>
      <c r="E17" s="4"/>
      <c r="F17" s="4"/>
      <c r="G17" s="5"/>
    </row>
    <row r="18" spans="1:7" ht="30.95" customHeight="1">
      <c r="A18" s="7" t="s">
        <v>9</v>
      </c>
      <c r="B18" s="12" t="s">
        <v>10</v>
      </c>
      <c r="C18" s="9"/>
      <c r="D18" s="4"/>
      <c r="E18" s="4"/>
      <c r="F18" s="4"/>
      <c r="G18" s="5"/>
    </row>
    <row r="19" spans="1:7" ht="30.95" customHeight="1">
      <c r="A19" s="13"/>
      <c r="B19" s="12" t="s">
        <v>11</v>
      </c>
      <c r="C19" s="9"/>
      <c r="D19" s="4"/>
      <c r="E19" s="4"/>
      <c r="F19" s="4"/>
      <c r="G19" s="5"/>
    </row>
    <row r="20" spans="1:7" ht="30.95" customHeight="1">
      <c r="A20" s="13"/>
      <c r="B20" s="12" t="s">
        <v>12</v>
      </c>
      <c r="C20" s="9"/>
      <c r="D20" s="4"/>
      <c r="E20" s="4"/>
      <c r="F20" s="4"/>
      <c r="G20" s="5"/>
    </row>
    <row r="21" spans="1:7" ht="30.95" customHeight="1">
      <c r="A21" s="13"/>
      <c r="B21" s="12" t="s">
        <v>13</v>
      </c>
      <c r="C21" s="9"/>
      <c r="D21" s="4"/>
      <c r="E21" s="4"/>
      <c r="F21" s="4"/>
      <c r="G21" s="5"/>
    </row>
    <row r="22" spans="1:7" ht="30.95" customHeight="1">
      <c r="A22" s="13"/>
      <c r="B22" s="14"/>
      <c r="C22" s="9"/>
      <c r="D22" s="4"/>
      <c r="E22" s="4"/>
      <c r="F22" s="4"/>
      <c r="G22" s="5"/>
    </row>
    <row r="23" spans="1:7" ht="30.95" customHeight="1">
      <c r="A23" s="13"/>
      <c r="B23" s="14"/>
      <c r="C23" s="9"/>
      <c r="D23" s="4"/>
      <c r="E23" s="4"/>
      <c r="F23" s="4"/>
      <c r="G23" s="5"/>
    </row>
    <row r="24" spans="1:7" ht="30.75" customHeight="1">
      <c r="A24" s="13"/>
      <c r="B24" s="15"/>
      <c r="C24" s="9"/>
      <c r="D24" s="4"/>
      <c r="E24" s="4"/>
      <c r="F24" s="4"/>
      <c r="G24" s="5"/>
    </row>
    <row r="25" spans="1:7" ht="30.75" customHeight="1">
      <c r="A25" s="13"/>
      <c r="B25" s="14"/>
      <c r="C25" s="9"/>
      <c r="D25" s="4"/>
      <c r="E25" s="4"/>
      <c r="F25" s="4"/>
      <c r="G25" s="5"/>
    </row>
    <row r="26" spans="1:7" ht="25.15" customHeight="1">
      <c r="A26" s="7" t="s">
        <v>14</v>
      </c>
      <c r="B26" s="12" t="s">
        <v>5</v>
      </c>
      <c r="C26" s="4"/>
      <c r="D26" s="4"/>
      <c r="E26" s="4"/>
      <c r="F26" s="4"/>
      <c r="G26" s="5"/>
    </row>
    <row r="27" spans="1:7" ht="30" customHeight="1">
      <c r="A27" s="10"/>
      <c r="B27" s="14"/>
      <c r="C27" s="4"/>
      <c r="D27" s="4"/>
      <c r="E27" s="4"/>
      <c r="F27" s="4"/>
      <c r="G27" s="5"/>
    </row>
    <row r="28" spans="1:7" ht="18" customHeight="1">
      <c r="A28" s="16"/>
      <c r="B28" s="17"/>
      <c r="C28" s="18"/>
      <c r="D28" s="18"/>
      <c r="E28" s="18"/>
      <c r="F28" s="18"/>
      <c r="G28" s="19"/>
    </row>
  </sheetData>
  <mergeCells count="3">
    <mergeCell ref="A2:B2"/>
    <mergeCell ref="A1:B1"/>
    <mergeCell ref="B17:C17"/>
  </mergeCells>
  <phoneticPr fontId="17"/>
  <pageMargins left="1.37795" right="1.1811" top="1.1811" bottom="1.1811" header="0.51181100000000002" footer="0.39370100000000002"/>
  <pageSetup scale="94" orientation="portrait"/>
  <headerFooter>
    <oddFooter>&amp;C&amp;"ヒラギノ角ゴ ProN W3,Regular"&amp;12&amp;K000000&amp;P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showGridLines="0" workbookViewId="0">
      <selection sqref="A1:J1"/>
    </sheetView>
  </sheetViews>
  <sheetFormatPr defaultColWidth="8.75" defaultRowHeight="13.5" customHeight="1"/>
  <cols>
    <col min="1" max="1" width="4.125" style="1" customWidth="1"/>
    <col min="2" max="2" width="3.5" style="1" customWidth="1"/>
    <col min="3" max="3" width="6.625" style="1" customWidth="1"/>
    <col min="4" max="4" width="8.75" style="1" customWidth="1"/>
    <col min="5" max="5" width="19.25" style="1" customWidth="1"/>
    <col min="6" max="6" width="20.625" style="1" customWidth="1"/>
    <col min="7" max="7" width="15.625" style="1" customWidth="1"/>
    <col min="8" max="8" width="8.75" style="1" customWidth="1"/>
    <col min="9" max="16384" width="8.75" style="1"/>
  </cols>
  <sheetData>
    <row r="1" spans="1:7" ht="16.149999999999999" customHeight="1">
      <c r="A1" s="362" t="s">
        <v>611</v>
      </c>
      <c r="B1" s="362" t="s">
        <v>171</v>
      </c>
      <c r="C1" s="362" t="s">
        <v>612</v>
      </c>
      <c r="D1" s="362" t="s">
        <v>450</v>
      </c>
      <c r="E1" s="362" t="s">
        <v>448</v>
      </c>
      <c r="F1" s="362" t="s">
        <v>447</v>
      </c>
      <c r="G1" s="362" t="s">
        <v>613</v>
      </c>
    </row>
    <row r="2" spans="1:7" ht="16.149999999999999" customHeight="1">
      <c r="A2" s="212"/>
      <c r="B2" s="212"/>
      <c r="C2" s="212"/>
      <c r="D2" s="363"/>
      <c r="E2" s="212"/>
      <c r="F2" s="212"/>
      <c r="G2" s="212"/>
    </row>
    <row r="3" spans="1:7" ht="16.149999999999999" customHeight="1">
      <c r="A3" s="212"/>
      <c r="B3" s="212"/>
      <c r="C3" s="212"/>
      <c r="D3" s="363"/>
      <c r="E3" s="212"/>
      <c r="F3" s="212"/>
      <c r="G3" s="212"/>
    </row>
    <row r="4" spans="1:7" ht="16.149999999999999" customHeight="1">
      <c r="A4" s="212"/>
      <c r="B4" s="212"/>
      <c r="C4" s="212"/>
      <c r="D4" s="363"/>
      <c r="E4" s="212"/>
      <c r="F4" s="212"/>
      <c r="G4" s="212"/>
    </row>
    <row r="5" spans="1:7" ht="16.149999999999999" customHeight="1">
      <c r="A5" s="212"/>
      <c r="B5" s="212"/>
      <c r="C5" s="212"/>
      <c r="D5" s="363"/>
      <c r="E5" s="212"/>
      <c r="F5" s="212"/>
      <c r="G5" s="212"/>
    </row>
    <row r="6" spans="1:7" ht="16.149999999999999" customHeight="1">
      <c r="A6" s="212"/>
      <c r="B6" s="212"/>
      <c r="C6" s="212"/>
      <c r="D6" s="363"/>
      <c r="E6" s="212"/>
      <c r="F6" s="212"/>
      <c r="G6" s="212"/>
    </row>
    <row r="7" spans="1:7" ht="16.149999999999999" customHeight="1">
      <c r="A7" s="212"/>
      <c r="B7" s="212"/>
      <c r="C7" s="212"/>
      <c r="D7" s="363"/>
      <c r="E7" s="212"/>
      <c r="F7" s="212"/>
      <c r="G7" s="212"/>
    </row>
    <row r="8" spans="1:7" ht="16.149999999999999" customHeight="1">
      <c r="A8" s="212"/>
      <c r="B8" s="212"/>
      <c r="C8" s="212"/>
      <c r="D8" s="363"/>
      <c r="E8" s="212"/>
      <c r="F8" s="212"/>
      <c r="G8" s="212"/>
    </row>
    <row r="9" spans="1:7" ht="16.149999999999999" customHeight="1">
      <c r="A9" s="212"/>
      <c r="B9" s="212"/>
      <c r="C9" s="212"/>
      <c r="D9" s="363"/>
      <c r="E9" s="212"/>
      <c r="F9" s="212"/>
      <c r="G9" s="212"/>
    </row>
    <row r="10" spans="1:7" ht="16.149999999999999" customHeight="1">
      <c r="A10" s="212"/>
      <c r="B10" s="212"/>
      <c r="C10" s="212"/>
      <c r="D10" s="363"/>
      <c r="E10" s="212"/>
      <c r="F10" s="212"/>
      <c r="G10" s="212"/>
    </row>
    <row r="11" spans="1:7" ht="16.149999999999999" customHeight="1">
      <c r="A11" s="212"/>
      <c r="B11" s="212"/>
      <c r="C11" s="212"/>
      <c r="D11" s="363"/>
      <c r="E11" s="212"/>
      <c r="F11" s="212"/>
      <c r="G11" s="212"/>
    </row>
    <row r="12" spans="1:7" ht="16.149999999999999" customHeight="1">
      <c r="A12" s="212"/>
      <c r="B12" s="212"/>
      <c r="C12" s="212"/>
      <c r="D12" s="363"/>
      <c r="E12" s="212"/>
      <c r="F12" s="212"/>
      <c r="G12" s="212"/>
    </row>
    <row r="13" spans="1:7" ht="16.149999999999999" customHeight="1">
      <c r="A13" s="212"/>
      <c r="B13" s="212"/>
      <c r="C13" s="212"/>
      <c r="D13" s="363"/>
      <c r="E13" s="212"/>
      <c r="F13" s="212"/>
      <c r="G13" s="212"/>
    </row>
    <row r="14" spans="1:7" ht="16.149999999999999" customHeight="1">
      <c r="A14" s="212"/>
      <c r="B14" s="212"/>
      <c r="C14" s="212"/>
      <c r="D14" s="363"/>
      <c r="E14" s="212"/>
      <c r="F14" s="212"/>
      <c r="G14" s="212"/>
    </row>
    <row r="15" spans="1:7" ht="16.149999999999999" customHeight="1">
      <c r="A15" s="212"/>
      <c r="B15" s="212"/>
      <c r="C15" s="212"/>
      <c r="D15" s="363"/>
      <c r="E15" s="212"/>
      <c r="F15" s="212"/>
      <c r="G15" s="212"/>
    </row>
    <row r="16" spans="1:7" ht="16.149999999999999" customHeight="1">
      <c r="A16" s="212"/>
      <c r="B16" s="212"/>
      <c r="C16" s="212"/>
      <c r="D16" s="363"/>
      <c r="E16" s="212"/>
      <c r="F16" s="212"/>
      <c r="G16" s="212"/>
    </row>
    <row r="17" spans="1:7" ht="16.149999999999999" customHeight="1">
      <c r="A17" s="212"/>
      <c r="B17" s="212"/>
      <c r="C17" s="212"/>
      <c r="D17" s="363"/>
      <c r="E17" s="212"/>
      <c r="F17" s="212"/>
      <c r="G17" s="212"/>
    </row>
    <row r="18" spans="1:7" ht="16.149999999999999" customHeight="1">
      <c r="A18" s="212"/>
      <c r="B18" s="212"/>
      <c r="C18" s="212"/>
      <c r="D18" s="363"/>
      <c r="E18" s="212"/>
      <c r="F18" s="212"/>
      <c r="G18" s="212"/>
    </row>
    <row r="19" spans="1:7" ht="16.149999999999999" customHeight="1">
      <c r="A19" s="212"/>
      <c r="B19" s="212"/>
      <c r="C19" s="212"/>
      <c r="D19" s="363"/>
      <c r="E19" s="212"/>
      <c r="F19" s="212"/>
      <c r="G19" s="212"/>
    </row>
    <row r="20" spans="1:7" ht="16.149999999999999" customHeight="1">
      <c r="A20" s="212"/>
      <c r="B20" s="212"/>
      <c r="C20" s="212"/>
      <c r="D20" s="363"/>
      <c r="E20" s="212"/>
      <c r="F20" s="212"/>
      <c r="G20" s="212"/>
    </row>
    <row r="21" spans="1:7" ht="16.149999999999999" customHeight="1">
      <c r="A21" s="212"/>
      <c r="B21" s="212"/>
      <c r="C21" s="212"/>
      <c r="D21" s="363"/>
      <c r="E21" s="212"/>
      <c r="F21" s="212"/>
      <c r="G21" s="212"/>
    </row>
    <row r="22" spans="1:7" ht="16.149999999999999" customHeight="1">
      <c r="A22" s="212"/>
      <c r="B22" s="212"/>
      <c r="C22" s="212"/>
      <c r="D22" s="363"/>
      <c r="E22" s="212"/>
      <c r="F22" s="212"/>
      <c r="G22" s="212"/>
    </row>
    <row r="23" spans="1:7" ht="16.149999999999999" customHeight="1">
      <c r="A23" s="212"/>
      <c r="B23" s="212"/>
      <c r="C23" s="212"/>
      <c r="D23" s="363"/>
      <c r="E23" s="212"/>
      <c r="F23" s="212"/>
      <c r="G23" s="212"/>
    </row>
    <row r="24" spans="1:7" ht="16.149999999999999" customHeight="1">
      <c r="A24" s="212"/>
      <c r="B24" s="212"/>
      <c r="C24" s="212"/>
      <c r="D24" s="363"/>
      <c r="E24" s="212"/>
      <c r="F24" s="212"/>
      <c r="G24" s="212"/>
    </row>
    <row r="25" spans="1:7" ht="16.149999999999999" customHeight="1">
      <c r="A25" s="212"/>
      <c r="B25" s="212"/>
      <c r="C25" s="212"/>
      <c r="D25" s="363"/>
      <c r="E25" s="212"/>
      <c r="F25" s="212"/>
      <c r="G25" s="212"/>
    </row>
    <row r="26" spans="1:7" ht="16.149999999999999" customHeight="1">
      <c r="A26" s="212"/>
      <c r="B26" s="212"/>
      <c r="C26" s="212"/>
      <c r="D26" s="363"/>
      <c r="E26" s="212"/>
      <c r="F26" s="212"/>
      <c r="G26" s="212"/>
    </row>
    <row r="27" spans="1:7" ht="16.149999999999999" customHeight="1">
      <c r="A27" s="212"/>
      <c r="B27" s="212"/>
      <c r="C27" s="212"/>
      <c r="D27" s="363"/>
      <c r="E27" s="212"/>
      <c r="F27" s="212"/>
      <c r="G27" s="212"/>
    </row>
    <row r="28" spans="1:7" ht="16.149999999999999" customHeight="1">
      <c r="A28" s="212"/>
      <c r="B28" s="212"/>
      <c r="C28" s="212"/>
      <c r="D28" s="363"/>
      <c r="E28" s="212"/>
      <c r="F28" s="212"/>
      <c r="G28" s="212"/>
    </row>
    <row r="29" spans="1:7" ht="16.149999999999999" customHeight="1">
      <c r="A29" s="212"/>
      <c r="B29" s="212"/>
      <c r="C29" s="212"/>
      <c r="D29" s="363"/>
      <c r="E29" s="212"/>
      <c r="F29" s="212"/>
      <c r="G29" s="212"/>
    </row>
    <row r="30" spans="1:7" ht="16.149999999999999" customHeight="1">
      <c r="A30" s="212"/>
      <c r="B30" s="212"/>
      <c r="C30" s="212"/>
      <c r="D30" s="363"/>
      <c r="E30" s="212"/>
      <c r="F30" s="212"/>
      <c r="G30" s="212"/>
    </row>
    <row r="31" spans="1:7" ht="16.149999999999999" customHeight="1">
      <c r="A31" s="212"/>
      <c r="B31" s="212"/>
      <c r="C31" s="212"/>
      <c r="D31" s="363"/>
      <c r="E31" s="212"/>
      <c r="F31" s="212"/>
      <c r="G31" s="212"/>
    </row>
    <row r="32" spans="1:7" ht="16.149999999999999" customHeight="1">
      <c r="A32" s="212"/>
      <c r="B32" s="212"/>
      <c r="C32" s="212"/>
      <c r="D32" s="363"/>
      <c r="E32" s="212"/>
      <c r="F32" s="212"/>
      <c r="G32" s="212"/>
    </row>
    <row r="33" spans="1:7" ht="16.149999999999999" customHeight="1">
      <c r="A33" s="212"/>
      <c r="B33" s="212"/>
      <c r="C33" s="212"/>
      <c r="D33" s="363"/>
      <c r="E33" s="212"/>
      <c r="F33" s="212"/>
      <c r="G33" s="212"/>
    </row>
    <row r="34" spans="1:7" ht="16.149999999999999" customHeight="1">
      <c r="A34" s="212"/>
      <c r="B34" s="212"/>
      <c r="C34" s="212"/>
      <c r="D34" s="363"/>
      <c r="E34" s="212"/>
      <c r="F34" s="212"/>
      <c r="G34" s="212"/>
    </row>
  </sheetData>
  <phoneticPr fontId="17"/>
  <pageMargins left="0.7" right="0.7" top="0.75" bottom="0.75" header="0.3" footer="0.3"/>
  <pageSetup orientation="landscape"/>
  <headerFooter>
    <oddFooter>&amp;C&amp;"ヒラギノ角ゴ ProN W3,Regular"&amp;12&amp;K000000&amp;P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45"/>
  <sheetViews>
    <sheetView showGridLines="0" workbookViewId="0">
      <selection sqref="A1:J1"/>
    </sheetView>
  </sheetViews>
  <sheetFormatPr defaultColWidth="8.75" defaultRowHeight="13.5" customHeight="1"/>
  <cols>
    <col min="1" max="1" width="8.75" style="1" customWidth="1"/>
    <col min="2" max="2" width="3.625" style="1" customWidth="1"/>
    <col min="3" max="3" width="9.125" style="1" customWidth="1"/>
    <col min="4" max="4" width="5.875" style="1" customWidth="1"/>
    <col min="5" max="5" width="12.625" style="1" customWidth="1"/>
    <col min="6" max="25" width="8.75" style="1" customWidth="1"/>
    <col min="26" max="16384" width="8.75" style="1"/>
  </cols>
  <sheetData>
    <row r="1" spans="1:24" ht="16.149999999999999" customHeight="1">
      <c r="A1" s="350"/>
      <c r="B1" s="349"/>
      <c r="C1" s="349"/>
      <c r="D1" s="349"/>
      <c r="E1" s="349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</row>
    <row r="2" spans="1:24" ht="16.149999999999999" customHeight="1">
      <c r="A2" s="350"/>
      <c r="B2" s="349"/>
      <c r="C2" s="349"/>
      <c r="D2" s="349"/>
      <c r="E2" s="349"/>
      <c r="F2" s="290" t="s">
        <v>614</v>
      </c>
      <c r="G2" s="350"/>
      <c r="H2" s="350"/>
      <c r="I2" s="290" t="s">
        <v>615</v>
      </c>
      <c r="J2" s="350"/>
      <c r="K2" s="350"/>
      <c r="L2" s="290" t="s">
        <v>616</v>
      </c>
      <c r="M2" s="350"/>
      <c r="N2" s="350"/>
      <c r="O2" s="290" t="s">
        <v>617</v>
      </c>
      <c r="P2" s="350"/>
      <c r="Q2" s="350"/>
      <c r="R2" s="290" t="s">
        <v>618</v>
      </c>
      <c r="S2" s="350"/>
      <c r="T2" s="350"/>
      <c r="U2" s="290" t="s">
        <v>619</v>
      </c>
      <c r="V2" s="350"/>
      <c r="W2" s="350"/>
      <c r="X2" s="290" t="s">
        <v>620</v>
      </c>
    </row>
    <row r="3" spans="1:24" ht="16.149999999999999" customHeight="1">
      <c r="A3" s="350"/>
      <c r="B3" s="287">
        <v>1</v>
      </c>
      <c r="C3" s="289" t="s">
        <v>56</v>
      </c>
      <c r="D3" s="289" t="s">
        <v>57</v>
      </c>
      <c r="E3" s="289" t="s">
        <v>58</v>
      </c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</row>
    <row r="4" spans="1:24" ht="16.149999999999999" customHeight="1">
      <c r="A4" s="350"/>
      <c r="B4" s="287">
        <v>2</v>
      </c>
      <c r="C4" s="289" t="s">
        <v>67</v>
      </c>
      <c r="D4" s="289" t="s">
        <v>57</v>
      </c>
      <c r="E4" s="289" t="s">
        <v>58</v>
      </c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</row>
    <row r="5" spans="1:24" ht="16.149999999999999" customHeight="1">
      <c r="A5" s="350"/>
      <c r="B5" s="287">
        <v>3</v>
      </c>
      <c r="C5" s="289" t="s">
        <v>70</v>
      </c>
      <c r="D5" s="289" t="s">
        <v>240</v>
      </c>
      <c r="E5" s="289" t="s">
        <v>235</v>
      </c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</row>
    <row r="6" spans="1:24" ht="16.149999999999999" customHeight="1">
      <c r="A6" s="350"/>
      <c r="B6" s="287">
        <v>4</v>
      </c>
      <c r="C6" s="289" t="s">
        <v>56</v>
      </c>
      <c r="D6" s="289" t="s">
        <v>240</v>
      </c>
      <c r="E6" s="289" t="s">
        <v>235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</row>
    <row r="7" spans="1:24" ht="16.149999999999999" customHeight="1">
      <c r="A7" s="350"/>
      <c r="B7" s="287">
        <v>5</v>
      </c>
      <c r="C7" s="289" t="s">
        <v>82</v>
      </c>
      <c r="D7" s="289" t="s">
        <v>57</v>
      </c>
      <c r="E7" s="289" t="s">
        <v>235</v>
      </c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</row>
    <row r="8" spans="1:24" ht="16.149999999999999" customHeight="1">
      <c r="A8" s="350"/>
      <c r="B8" s="287">
        <v>6</v>
      </c>
      <c r="C8" s="289" t="s">
        <v>67</v>
      </c>
      <c r="D8" s="289" t="s">
        <v>57</v>
      </c>
      <c r="E8" s="289" t="s">
        <v>235</v>
      </c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</row>
    <row r="9" spans="1:24" ht="16.149999999999999" customHeight="1">
      <c r="A9" s="350"/>
      <c r="B9" s="287">
        <v>7</v>
      </c>
      <c r="C9" s="289" t="s">
        <v>70</v>
      </c>
      <c r="D9" s="289" t="s">
        <v>240</v>
      </c>
      <c r="E9" s="289" t="s">
        <v>248</v>
      </c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</row>
    <row r="10" spans="1:24" ht="16.149999999999999" customHeight="1">
      <c r="A10" s="350"/>
      <c r="B10" s="287">
        <v>8</v>
      </c>
      <c r="C10" s="289" t="s">
        <v>56</v>
      </c>
      <c r="D10" s="289" t="s">
        <v>240</v>
      </c>
      <c r="E10" s="289" t="s">
        <v>248</v>
      </c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</row>
    <row r="11" spans="1:24" ht="16.149999999999999" customHeight="1">
      <c r="A11" s="350"/>
      <c r="B11" s="287">
        <v>9</v>
      </c>
      <c r="C11" s="289" t="s">
        <v>67</v>
      </c>
      <c r="D11" s="289" t="s">
        <v>57</v>
      </c>
      <c r="E11" s="289" t="s">
        <v>248</v>
      </c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</row>
    <row r="12" spans="1:24" ht="16.149999999999999" customHeight="1">
      <c r="A12" s="350"/>
      <c r="B12" s="287">
        <v>10</v>
      </c>
      <c r="C12" s="289" t="s">
        <v>70</v>
      </c>
      <c r="D12" s="289" t="s">
        <v>57</v>
      </c>
      <c r="E12" s="289" t="s">
        <v>109</v>
      </c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</row>
    <row r="13" spans="1:24" ht="16.149999999999999" customHeight="1">
      <c r="A13" s="350"/>
      <c r="B13" s="287">
        <v>11</v>
      </c>
      <c r="C13" s="289" t="s">
        <v>56</v>
      </c>
      <c r="D13" s="289" t="s">
        <v>57</v>
      </c>
      <c r="E13" s="289" t="s">
        <v>109</v>
      </c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</row>
    <row r="14" spans="1:24" ht="16.149999999999999" customHeight="1">
      <c r="A14" s="350"/>
      <c r="B14" s="287">
        <v>12</v>
      </c>
      <c r="C14" s="289" t="s">
        <v>67</v>
      </c>
      <c r="D14" s="289" t="s">
        <v>93</v>
      </c>
      <c r="E14" s="289" t="s">
        <v>109</v>
      </c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</row>
    <row r="15" spans="1:24" ht="16.149999999999999" customHeight="1">
      <c r="A15" s="350"/>
      <c r="B15" s="287">
        <v>13</v>
      </c>
      <c r="C15" s="289" t="s">
        <v>56</v>
      </c>
      <c r="D15" s="289" t="s">
        <v>120</v>
      </c>
      <c r="E15" s="289" t="s">
        <v>235</v>
      </c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</row>
    <row r="16" spans="1:24" ht="16.149999999999999" customHeight="1">
      <c r="A16" s="350"/>
      <c r="B16" s="287">
        <v>14</v>
      </c>
      <c r="C16" s="289" t="s">
        <v>67</v>
      </c>
      <c r="D16" s="289" t="s">
        <v>120</v>
      </c>
      <c r="E16" s="289" t="s">
        <v>235</v>
      </c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</row>
    <row r="17" spans="1:24" ht="16.149999999999999" customHeight="1">
      <c r="A17" s="350"/>
      <c r="B17" s="287">
        <v>15</v>
      </c>
      <c r="C17" s="289" t="s">
        <v>356</v>
      </c>
      <c r="D17" s="289" t="s">
        <v>234</v>
      </c>
      <c r="E17" s="289" t="s">
        <v>621</v>
      </c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</row>
    <row r="18" spans="1:24" ht="16.149999999999999" customHeight="1">
      <c r="A18" s="350"/>
      <c r="B18" s="287">
        <v>16</v>
      </c>
      <c r="C18" s="289" t="s">
        <v>356</v>
      </c>
      <c r="D18" s="289" t="s">
        <v>57</v>
      </c>
      <c r="E18" s="289" t="s">
        <v>109</v>
      </c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</row>
    <row r="19" spans="1:24" ht="16.149999999999999" customHeight="1">
      <c r="A19" s="350"/>
      <c r="B19" s="287">
        <v>17</v>
      </c>
      <c r="C19" s="289" t="s">
        <v>67</v>
      </c>
      <c r="D19" s="289" t="s">
        <v>234</v>
      </c>
      <c r="E19" s="289" t="s">
        <v>235</v>
      </c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</row>
    <row r="20" spans="1:24" ht="16.149999999999999" customHeight="1">
      <c r="A20" s="350"/>
      <c r="B20" s="287">
        <v>18</v>
      </c>
      <c r="C20" s="289" t="s">
        <v>62</v>
      </c>
      <c r="D20" s="289" t="s">
        <v>234</v>
      </c>
      <c r="E20" s="289" t="s">
        <v>235</v>
      </c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</row>
    <row r="21" spans="1:24" ht="16.149999999999999" customHeight="1">
      <c r="A21" s="350"/>
      <c r="B21" s="287">
        <v>19</v>
      </c>
      <c r="C21" s="289" t="s">
        <v>70</v>
      </c>
      <c r="D21" s="289" t="s">
        <v>234</v>
      </c>
      <c r="E21" s="289" t="s">
        <v>235</v>
      </c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</row>
    <row r="22" spans="1:24" ht="16.149999999999999" customHeight="1">
      <c r="A22" s="350"/>
      <c r="B22" s="287">
        <v>20</v>
      </c>
      <c r="C22" s="289" t="s">
        <v>56</v>
      </c>
      <c r="D22" s="289" t="s">
        <v>234</v>
      </c>
      <c r="E22" s="289" t="s">
        <v>235</v>
      </c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</row>
    <row r="23" spans="1:24" ht="16.149999999999999" customHeight="1">
      <c r="A23" s="350"/>
      <c r="B23" s="287">
        <v>21</v>
      </c>
      <c r="C23" s="289" t="s">
        <v>82</v>
      </c>
      <c r="D23" s="289" t="s">
        <v>240</v>
      </c>
      <c r="E23" s="289" t="s">
        <v>235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</row>
    <row r="24" spans="1:24" ht="16.149999999999999" customHeight="1">
      <c r="A24" s="350"/>
      <c r="B24" s="287">
        <v>22</v>
      </c>
      <c r="C24" s="289" t="s">
        <v>67</v>
      </c>
      <c r="D24" s="289" t="s">
        <v>240</v>
      </c>
      <c r="E24" s="289" t="s">
        <v>235</v>
      </c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</row>
    <row r="25" spans="1:24" ht="16.149999999999999" customHeight="1">
      <c r="A25" s="350"/>
      <c r="B25" s="287">
        <v>23</v>
      </c>
      <c r="C25" s="289" t="s">
        <v>62</v>
      </c>
      <c r="D25" s="289" t="s">
        <v>234</v>
      </c>
      <c r="E25" s="289" t="s">
        <v>256</v>
      </c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</row>
    <row r="26" spans="1:24" ht="16.149999999999999" customHeight="1">
      <c r="A26" s="350"/>
      <c r="B26" s="287">
        <v>24</v>
      </c>
      <c r="C26" s="289" t="s">
        <v>70</v>
      </c>
      <c r="D26" s="289" t="s">
        <v>234</v>
      </c>
      <c r="E26" s="289" t="s">
        <v>256</v>
      </c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</row>
    <row r="27" spans="1:24" ht="16.149999999999999" customHeight="1">
      <c r="A27" s="350"/>
      <c r="B27" s="287">
        <v>25</v>
      </c>
      <c r="C27" s="289" t="s">
        <v>56</v>
      </c>
      <c r="D27" s="289" t="s">
        <v>234</v>
      </c>
      <c r="E27" s="289" t="s">
        <v>256</v>
      </c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</row>
    <row r="28" spans="1:24" ht="16.149999999999999" customHeight="1">
      <c r="A28" s="350"/>
      <c r="B28" s="287">
        <v>26</v>
      </c>
      <c r="C28" s="289" t="s">
        <v>82</v>
      </c>
      <c r="D28" s="289" t="s">
        <v>240</v>
      </c>
      <c r="E28" s="289" t="s">
        <v>256</v>
      </c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</row>
    <row r="29" spans="1:24" ht="16.149999999999999" customHeight="1">
      <c r="A29" s="350"/>
      <c r="B29" s="287">
        <v>27</v>
      </c>
      <c r="C29" s="289" t="s">
        <v>67</v>
      </c>
      <c r="D29" s="289" t="s">
        <v>240</v>
      </c>
      <c r="E29" s="289" t="s">
        <v>256</v>
      </c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</row>
    <row r="30" spans="1:24" ht="16.149999999999999" customHeight="1">
      <c r="A30" s="350"/>
      <c r="B30" s="287">
        <v>28</v>
      </c>
      <c r="C30" s="289" t="s">
        <v>56</v>
      </c>
      <c r="D30" s="289" t="s">
        <v>93</v>
      </c>
      <c r="E30" s="289" t="s">
        <v>235</v>
      </c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</row>
    <row r="31" spans="1:24" ht="16.149999999999999" customHeight="1">
      <c r="A31" s="350"/>
      <c r="B31" s="287">
        <v>29</v>
      </c>
      <c r="C31" s="289" t="s">
        <v>67</v>
      </c>
      <c r="D31" s="289" t="s">
        <v>93</v>
      </c>
      <c r="E31" s="289" t="s">
        <v>235</v>
      </c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</row>
    <row r="32" spans="1:24" ht="16.149999999999999" customHeight="1">
      <c r="A32" s="350"/>
      <c r="B32" s="287">
        <v>30</v>
      </c>
      <c r="C32" s="289" t="s">
        <v>62</v>
      </c>
      <c r="D32" s="289" t="s">
        <v>234</v>
      </c>
      <c r="E32" s="289" t="s">
        <v>104</v>
      </c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</row>
    <row r="33" spans="1:24" ht="16.149999999999999" customHeight="1">
      <c r="A33" s="350"/>
      <c r="B33" s="287">
        <v>31</v>
      </c>
      <c r="C33" s="289" t="s">
        <v>70</v>
      </c>
      <c r="D33" s="289" t="s">
        <v>234</v>
      </c>
      <c r="E33" s="289" t="s">
        <v>104</v>
      </c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</row>
    <row r="34" spans="1:24" ht="16.149999999999999" customHeight="1">
      <c r="A34" s="350"/>
      <c r="B34" s="287">
        <v>32</v>
      </c>
      <c r="C34" s="289" t="s">
        <v>56</v>
      </c>
      <c r="D34" s="289" t="s">
        <v>234</v>
      </c>
      <c r="E34" s="289" t="s">
        <v>104</v>
      </c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</row>
    <row r="35" spans="1:24" ht="16.149999999999999" customHeight="1">
      <c r="A35" s="350"/>
      <c r="B35" s="287">
        <v>33</v>
      </c>
      <c r="C35" s="289" t="s">
        <v>82</v>
      </c>
      <c r="D35" s="289" t="s">
        <v>240</v>
      </c>
      <c r="E35" s="289" t="s">
        <v>104</v>
      </c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</row>
    <row r="36" spans="1:24" ht="16.149999999999999" customHeight="1">
      <c r="A36" s="350"/>
      <c r="B36" s="287">
        <v>34</v>
      </c>
      <c r="C36" s="289" t="s">
        <v>67</v>
      </c>
      <c r="D36" s="289" t="s">
        <v>240</v>
      </c>
      <c r="E36" s="289" t="s">
        <v>104</v>
      </c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</row>
    <row r="37" spans="1:24" ht="16.149999999999999" customHeight="1">
      <c r="A37" s="350"/>
      <c r="B37" s="287">
        <v>35</v>
      </c>
      <c r="C37" s="289" t="s">
        <v>62</v>
      </c>
      <c r="D37" s="289" t="s">
        <v>234</v>
      </c>
      <c r="E37" s="289" t="s">
        <v>248</v>
      </c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</row>
    <row r="38" spans="1:24" ht="16.149999999999999" customHeight="1">
      <c r="A38" s="350"/>
      <c r="B38" s="287">
        <v>36</v>
      </c>
      <c r="C38" s="289" t="s">
        <v>70</v>
      </c>
      <c r="D38" s="289" t="s">
        <v>234</v>
      </c>
      <c r="E38" s="289" t="s">
        <v>248</v>
      </c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</row>
    <row r="39" spans="1:24" ht="16.149999999999999" customHeight="1">
      <c r="A39" s="350"/>
      <c r="B39" s="287">
        <v>37</v>
      </c>
      <c r="C39" s="289" t="s">
        <v>56</v>
      </c>
      <c r="D39" s="289" t="s">
        <v>234</v>
      </c>
      <c r="E39" s="289" t="s">
        <v>248</v>
      </c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</row>
    <row r="40" spans="1:24" ht="16.149999999999999" customHeight="1">
      <c r="A40" s="350"/>
      <c r="B40" s="287">
        <v>38</v>
      </c>
      <c r="C40" s="289" t="s">
        <v>82</v>
      </c>
      <c r="D40" s="289" t="s">
        <v>240</v>
      </c>
      <c r="E40" s="289" t="s">
        <v>248</v>
      </c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</row>
    <row r="41" spans="1:24" ht="16.149999999999999" customHeight="1">
      <c r="A41" s="350"/>
      <c r="B41" s="287">
        <v>39</v>
      </c>
      <c r="C41" s="289" t="s">
        <v>67</v>
      </c>
      <c r="D41" s="289" t="s">
        <v>240</v>
      </c>
      <c r="E41" s="289" t="s">
        <v>248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</row>
    <row r="42" spans="1:24" ht="16.149999999999999" customHeight="1">
      <c r="A42" s="350"/>
      <c r="B42" s="287">
        <v>40</v>
      </c>
      <c r="C42" s="289" t="s">
        <v>70</v>
      </c>
      <c r="D42" s="289" t="s">
        <v>93</v>
      </c>
      <c r="E42" s="289" t="s">
        <v>268</v>
      </c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</row>
    <row r="43" spans="1:24" ht="16.149999999999999" customHeight="1">
      <c r="A43" s="350"/>
      <c r="B43" s="287">
        <v>41</v>
      </c>
      <c r="C43" s="289" t="s">
        <v>56</v>
      </c>
      <c r="D43" s="289" t="s">
        <v>57</v>
      </c>
      <c r="E43" s="289" t="s">
        <v>268</v>
      </c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</row>
    <row r="44" spans="1:24" ht="16.149999999999999" customHeight="1">
      <c r="A44" s="350"/>
      <c r="B44" s="287">
        <v>42</v>
      </c>
      <c r="C44" s="289" t="s">
        <v>67</v>
      </c>
      <c r="D44" s="289" t="s">
        <v>93</v>
      </c>
      <c r="E44" s="289" t="s">
        <v>268</v>
      </c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</row>
    <row r="45" spans="1:24" ht="16.149999999999999" customHeight="1">
      <c r="A45" s="350"/>
      <c r="B45" s="287">
        <v>43</v>
      </c>
      <c r="C45" s="289" t="s">
        <v>356</v>
      </c>
      <c r="D45" s="289" t="s">
        <v>93</v>
      </c>
      <c r="E45" s="289" t="s">
        <v>268</v>
      </c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</row>
  </sheetData>
  <phoneticPr fontId="17"/>
  <pageMargins left="0.75" right="0.75" top="1" bottom="1" header="0.51200000000000001" footer="0.51200000000000001"/>
  <pageSetup orientation="landscape" r:id="rId1"/>
  <headerFoot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workbookViewId="0">
      <selection activeCell="D5" sqref="D5"/>
    </sheetView>
  </sheetViews>
  <sheetFormatPr defaultColWidth="8.75" defaultRowHeight="13.5" customHeight="1"/>
  <cols>
    <col min="1" max="1" width="16.625" style="1" customWidth="1"/>
    <col min="2" max="2" width="6.125" style="1" customWidth="1"/>
    <col min="3" max="5" width="19.625" style="1" customWidth="1"/>
    <col min="6" max="6" width="8.75" style="1" customWidth="1"/>
    <col min="7" max="16384" width="8.75" style="1"/>
  </cols>
  <sheetData>
    <row r="1" spans="1:5" ht="21" customHeight="1">
      <c r="A1" s="20"/>
      <c r="B1" s="21"/>
      <c r="C1" s="22" t="s">
        <v>15</v>
      </c>
      <c r="D1" s="2"/>
      <c r="E1" s="3"/>
    </row>
    <row r="2" spans="1:5" ht="16.5" customHeight="1">
      <c r="A2" s="6"/>
      <c r="B2" s="4"/>
      <c r="C2" s="4"/>
      <c r="D2" s="4"/>
      <c r="E2" s="5"/>
    </row>
    <row r="3" spans="1:5" ht="16.5" customHeight="1">
      <c r="A3" s="6"/>
      <c r="B3" s="4"/>
      <c r="C3" s="4"/>
      <c r="D3" s="4"/>
      <c r="E3" s="5"/>
    </row>
    <row r="4" spans="1:5" ht="16.5" customHeight="1">
      <c r="A4" s="6"/>
      <c r="B4" s="4"/>
      <c r="C4" s="4"/>
      <c r="D4" s="4"/>
      <c r="E4" s="5"/>
    </row>
    <row r="5" spans="1:5" ht="16.5" customHeight="1">
      <c r="A5" s="23" t="s">
        <v>16</v>
      </c>
      <c r="B5" s="4"/>
      <c r="C5" s="24" t="s">
        <v>17</v>
      </c>
      <c r="D5" s="25"/>
      <c r="E5" s="365"/>
    </row>
    <row r="6" spans="1:5" ht="16.5" customHeight="1">
      <c r="A6" s="6"/>
      <c r="B6" s="4"/>
      <c r="C6" s="25"/>
      <c r="D6" s="25"/>
      <c r="E6" s="365"/>
    </row>
    <row r="7" spans="1:5" ht="16.5" customHeight="1">
      <c r="A7" s="364" t="s">
        <v>628</v>
      </c>
      <c r="B7" s="4"/>
      <c r="C7" s="24" t="s">
        <v>18</v>
      </c>
      <c r="D7" s="25"/>
      <c r="E7" s="365"/>
    </row>
    <row r="8" spans="1:5" ht="16.5" customHeight="1">
      <c r="A8" s="6"/>
      <c r="B8" s="4"/>
      <c r="C8" s="25"/>
      <c r="D8" s="25"/>
      <c r="E8" s="365"/>
    </row>
    <row r="9" spans="1:5" ht="16.5" customHeight="1">
      <c r="A9" s="23" t="s">
        <v>19</v>
      </c>
      <c r="B9" s="26" t="s">
        <v>20</v>
      </c>
      <c r="C9" s="24" t="s">
        <v>21</v>
      </c>
      <c r="D9" s="25" t="s">
        <v>630</v>
      </c>
      <c r="E9" s="365"/>
    </row>
    <row r="10" spans="1:5" ht="16.5" customHeight="1">
      <c r="A10" s="6"/>
      <c r="B10" s="4"/>
      <c r="C10" s="25"/>
      <c r="D10" s="25"/>
      <c r="E10" s="365"/>
    </row>
    <row r="11" spans="1:5" ht="16.5" customHeight="1">
      <c r="A11" s="364" t="s">
        <v>623</v>
      </c>
      <c r="B11" s="26" t="s">
        <v>20</v>
      </c>
      <c r="C11" s="24" t="s">
        <v>22</v>
      </c>
      <c r="D11" s="24" t="s">
        <v>23</v>
      </c>
      <c r="E11" s="366" t="s">
        <v>24</v>
      </c>
    </row>
    <row r="12" spans="1:5" ht="16.5" customHeight="1">
      <c r="A12" s="23" t="s">
        <v>25</v>
      </c>
      <c r="B12" s="4"/>
      <c r="C12" s="25"/>
      <c r="D12" s="25"/>
      <c r="E12" s="365"/>
    </row>
    <row r="13" spans="1:5" ht="16.5" customHeight="1">
      <c r="A13" s="6"/>
      <c r="B13" s="4"/>
      <c r="C13" s="25"/>
      <c r="D13" s="25"/>
      <c r="E13" s="365"/>
    </row>
    <row r="14" spans="1:5" ht="16.5" customHeight="1">
      <c r="A14" s="364" t="s">
        <v>622</v>
      </c>
      <c r="B14" s="26" t="s">
        <v>20</v>
      </c>
      <c r="C14" s="24" t="s">
        <v>27</v>
      </c>
      <c r="D14" s="24" t="s">
        <v>28</v>
      </c>
      <c r="E14" s="366" t="s">
        <v>29</v>
      </c>
    </row>
    <row r="15" spans="1:5" ht="16.5" customHeight="1">
      <c r="A15" s="23" t="s">
        <v>30</v>
      </c>
      <c r="B15" s="4"/>
      <c r="C15" s="24" t="s">
        <v>31</v>
      </c>
      <c r="D15" s="25"/>
      <c r="E15" s="365"/>
    </row>
    <row r="16" spans="1:5" ht="16.5" customHeight="1">
      <c r="A16" s="6"/>
      <c r="B16" s="4"/>
      <c r="C16" s="25"/>
      <c r="D16" s="25"/>
      <c r="E16" s="365"/>
    </row>
    <row r="17" spans="1:5" ht="16.5" customHeight="1">
      <c r="A17" s="364" t="s">
        <v>624</v>
      </c>
      <c r="B17" s="26" t="s">
        <v>20</v>
      </c>
      <c r="C17" s="24" t="s">
        <v>32</v>
      </c>
      <c r="D17" s="24" t="s">
        <v>33</v>
      </c>
      <c r="E17" s="366" t="s">
        <v>34</v>
      </c>
    </row>
    <row r="18" spans="1:5" ht="16.5" customHeight="1">
      <c r="A18" s="6"/>
      <c r="B18" s="4"/>
      <c r="C18" s="24" t="s">
        <v>35</v>
      </c>
      <c r="D18" s="25"/>
      <c r="E18" s="365"/>
    </row>
    <row r="19" spans="1:5" ht="16.5" customHeight="1">
      <c r="A19" s="6"/>
      <c r="B19" s="4"/>
      <c r="C19" s="25"/>
      <c r="D19" s="25"/>
      <c r="E19" s="365"/>
    </row>
    <row r="20" spans="1:5" ht="16.5" customHeight="1">
      <c r="A20" s="364" t="s">
        <v>625</v>
      </c>
      <c r="B20" s="26" t="s">
        <v>20</v>
      </c>
      <c r="C20" s="24" t="s">
        <v>36</v>
      </c>
      <c r="D20" s="24" t="s">
        <v>37</v>
      </c>
      <c r="E20" s="366" t="s">
        <v>38</v>
      </c>
    </row>
    <row r="21" spans="1:5" ht="16.5" customHeight="1">
      <c r="A21" s="6"/>
      <c r="B21" s="4"/>
      <c r="C21" s="25"/>
      <c r="D21" s="25"/>
      <c r="E21" s="5"/>
    </row>
    <row r="22" spans="1:5" ht="16.5" customHeight="1">
      <c r="A22" s="364" t="s">
        <v>626</v>
      </c>
      <c r="B22" s="26" t="s">
        <v>20</v>
      </c>
      <c r="C22" s="24" t="s">
        <v>39</v>
      </c>
      <c r="D22" s="24" t="s">
        <v>40</v>
      </c>
      <c r="E22" s="365"/>
    </row>
    <row r="23" spans="1:5" ht="16.5" customHeight="1">
      <c r="A23" s="6"/>
      <c r="B23" s="4"/>
      <c r="C23" s="25"/>
      <c r="D23" s="25"/>
      <c r="E23" s="365"/>
    </row>
    <row r="24" spans="1:5" ht="16.5" customHeight="1">
      <c r="A24" s="364" t="s">
        <v>627</v>
      </c>
      <c r="B24" s="26" t="s">
        <v>20</v>
      </c>
      <c r="C24" s="24" t="s">
        <v>41</v>
      </c>
      <c r="D24" s="24" t="s">
        <v>42</v>
      </c>
      <c r="E24" s="365"/>
    </row>
    <row r="25" spans="1:5" ht="16.5" customHeight="1">
      <c r="A25" s="6"/>
      <c r="B25" s="4"/>
      <c r="C25" s="25"/>
      <c r="D25" s="25"/>
      <c r="E25" s="365"/>
    </row>
    <row r="26" spans="1:5" ht="16.5" customHeight="1">
      <c r="A26" s="23" t="s">
        <v>43</v>
      </c>
      <c r="B26" s="26" t="s">
        <v>20</v>
      </c>
      <c r="C26" s="24" t="s">
        <v>44</v>
      </c>
      <c r="D26" s="25"/>
      <c r="E26" s="5"/>
    </row>
    <row r="27" spans="1:5" ht="16.5" customHeight="1">
      <c r="A27" s="27"/>
      <c r="B27" s="18"/>
      <c r="C27" s="28"/>
      <c r="D27" s="28"/>
      <c r="E27" s="367"/>
    </row>
  </sheetData>
  <phoneticPr fontId="17"/>
  <pageMargins left="0.98425200000000002" right="0.98425200000000002" top="1.1811" bottom="1.1811" header="0.51181100000000002" footer="0.39370100000000002"/>
  <pageSetup orientation="portrait" r:id="rId1"/>
  <headerFooter>
    <oddFooter>&amp;C&amp;"ヒラギノ角ゴ ProN W3,Regular"&amp;12&amp;K000000&amp;P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showGridLines="0" workbookViewId="0">
      <selection activeCell="E7" sqref="E7"/>
    </sheetView>
  </sheetViews>
  <sheetFormatPr defaultColWidth="8.75" defaultRowHeight="12" customHeight="1"/>
  <cols>
    <col min="1" max="1" width="5.625" style="1" customWidth="1"/>
    <col min="2" max="2" width="9.625" style="1" customWidth="1"/>
    <col min="3" max="3" width="7.625" style="1" customWidth="1"/>
    <col min="4" max="4" width="12.625" style="1" customWidth="1"/>
    <col min="5" max="5" width="7" style="1" customWidth="1"/>
    <col min="6" max="6" width="7.625" style="1" customWidth="1"/>
    <col min="7" max="7" width="5.625" style="1" customWidth="1"/>
    <col min="8" max="8" width="9.625" style="1" customWidth="1"/>
    <col min="9" max="9" width="7.625" style="1" customWidth="1"/>
    <col min="10" max="10" width="12.625" style="1" customWidth="1"/>
    <col min="11" max="11" width="7.5" style="1" customWidth="1"/>
    <col min="12" max="12" width="7.625" style="1" customWidth="1"/>
    <col min="13" max="13" width="8.75" style="1" customWidth="1"/>
    <col min="14" max="16384" width="8.75" style="1"/>
  </cols>
  <sheetData>
    <row r="1" spans="1:12" ht="21" customHeight="1">
      <c r="A1" s="374" t="s">
        <v>45</v>
      </c>
      <c r="B1" s="375"/>
      <c r="C1" s="375"/>
      <c r="D1" s="375"/>
      <c r="E1" s="375"/>
      <c r="F1" s="375"/>
      <c r="G1" s="376"/>
      <c r="H1" s="376"/>
      <c r="I1" s="376"/>
      <c r="J1" s="376"/>
      <c r="K1" s="376"/>
      <c r="L1" s="3"/>
    </row>
    <row r="2" spans="1:12" ht="21" customHeight="1">
      <c r="A2" s="377" t="s">
        <v>46</v>
      </c>
      <c r="B2" s="378"/>
      <c r="C2" s="378"/>
      <c r="D2" s="378"/>
      <c r="E2" s="378"/>
      <c r="F2" s="378"/>
      <c r="G2" s="379"/>
      <c r="H2" s="379"/>
      <c r="I2" s="379"/>
      <c r="J2" s="379"/>
      <c r="K2" s="379"/>
      <c r="L2" s="380"/>
    </row>
    <row r="3" spans="1:12" ht="15" customHeight="1">
      <c r="A3" s="29"/>
      <c r="B3" s="30"/>
      <c r="C3" s="30"/>
      <c r="D3" s="30"/>
      <c r="E3" s="30"/>
      <c r="F3" s="30"/>
      <c r="G3" s="31"/>
      <c r="H3" s="31"/>
      <c r="I3" s="31"/>
      <c r="J3" s="31"/>
      <c r="K3" s="31"/>
      <c r="L3" s="32"/>
    </row>
    <row r="4" spans="1:12" ht="9" customHeight="1">
      <c r="A4" s="33"/>
      <c r="B4" s="34"/>
      <c r="C4" s="34"/>
      <c r="D4" s="34"/>
      <c r="E4" s="34"/>
      <c r="F4" s="34"/>
      <c r="G4" s="35"/>
      <c r="H4" s="35"/>
      <c r="I4" s="35"/>
      <c r="J4" s="35"/>
      <c r="K4" s="35"/>
      <c r="L4" s="36"/>
    </row>
    <row r="5" spans="1:12" ht="15" customHeight="1">
      <c r="A5" s="37"/>
      <c r="B5" s="26" t="s">
        <v>47</v>
      </c>
      <c r="C5" s="26" t="s">
        <v>48</v>
      </c>
      <c r="D5" s="26"/>
      <c r="E5" s="26"/>
      <c r="F5" s="26" t="s">
        <v>49</v>
      </c>
      <c r="G5" s="4"/>
      <c r="H5" s="4"/>
      <c r="I5" s="26"/>
      <c r="J5" s="4"/>
      <c r="K5" s="4"/>
      <c r="L5" s="38"/>
    </row>
    <row r="6" spans="1:12" ht="15" customHeight="1">
      <c r="A6" s="37"/>
      <c r="B6" s="26"/>
      <c r="C6" s="26" t="s">
        <v>50</v>
      </c>
      <c r="D6" s="26"/>
      <c r="E6" s="26"/>
      <c r="F6" s="26" t="s">
        <v>51</v>
      </c>
      <c r="G6" s="4"/>
      <c r="H6" s="4"/>
      <c r="I6" s="4"/>
      <c r="J6" s="4"/>
      <c r="K6" s="4"/>
      <c r="L6" s="39"/>
    </row>
    <row r="7" spans="1:12" ht="15" customHeight="1">
      <c r="A7" s="37"/>
      <c r="B7" s="4"/>
      <c r="C7" s="26" t="s">
        <v>52</v>
      </c>
      <c r="D7" s="26"/>
      <c r="E7" s="26"/>
      <c r="F7" s="26"/>
      <c r="G7" s="4"/>
      <c r="H7" s="4"/>
      <c r="I7" s="4"/>
      <c r="J7" s="4"/>
      <c r="K7" s="4"/>
      <c r="L7" s="40" t="s">
        <v>53</v>
      </c>
    </row>
    <row r="8" spans="1:12" ht="9" customHeight="1">
      <c r="A8" s="41"/>
      <c r="B8" s="31"/>
      <c r="C8" s="42"/>
      <c r="D8" s="42"/>
      <c r="E8" s="42"/>
      <c r="F8" s="42"/>
      <c r="G8" s="42"/>
      <c r="H8" s="31"/>
      <c r="I8" s="31"/>
      <c r="J8" s="31"/>
      <c r="K8" s="31"/>
      <c r="L8" s="43"/>
    </row>
    <row r="9" spans="1:12" ht="9" customHeight="1">
      <c r="A9" s="44"/>
      <c r="B9" s="45"/>
      <c r="C9" s="46"/>
      <c r="D9" s="46"/>
      <c r="E9" s="46"/>
      <c r="F9" s="46"/>
      <c r="G9" s="47"/>
      <c r="H9" s="35"/>
      <c r="I9" s="35"/>
      <c r="J9" s="35"/>
      <c r="K9" s="35"/>
      <c r="L9" s="48"/>
    </row>
    <row r="10" spans="1:12" ht="18" customHeight="1">
      <c r="A10" s="49"/>
      <c r="B10" s="31"/>
      <c r="C10" s="31"/>
      <c r="D10" s="31"/>
      <c r="E10" s="31"/>
      <c r="F10" s="50" t="s">
        <v>54</v>
      </c>
      <c r="G10" s="31"/>
      <c r="H10" s="31"/>
      <c r="I10" s="31"/>
      <c r="J10" s="31"/>
      <c r="K10" s="31"/>
      <c r="L10" s="32"/>
    </row>
    <row r="11" spans="1:12" ht="9" customHeight="1">
      <c r="A11" s="51"/>
      <c r="B11" s="46"/>
      <c r="C11" s="46"/>
      <c r="D11" s="46"/>
      <c r="E11" s="46"/>
      <c r="F11" s="52"/>
      <c r="G11" s="53"/>
      <c r="H11" s="35"/>
      <c r="I11" s="35"/>
      <c r="J11" s="35"/>
      <c r="K11" s="35"/>
      <c r="L11" s="36"/>
    </row>
    <row r="12" spans="1:12" ht="16.5" customHeight="1">
      <c r="A12" s="54" t="s">
        <v>55</v>
      </c>
      <c r="B12" s="55" t="s">
        <v>56</v>
      </c>
      <c r="C12" s="24" t="s">
        <v>57</v>
      </c>
      <c r="D12" s="55" t="s">
        <v>58</v>
      </c>
      <c r="E12" s="55" t="s">
        <v>59</v>
      </c>
      <c r="F12" s="56" t="s">
        <v>60</v>
      </c>
      <c r="G12" s="54" t="s">
        <v>61</v>
      </c>
      <c r="H12" s="55" t="s">
        <v>62</v>
      </c>
      <c r="I12" s="24" t="s">
        <v>63</v>
      </c>
      <c r="J12" s="55" t="s">
        <v>64</v>
      </c>
      <c r="K12" s="55" t="s">
        <v>59</v>
      </c>
      <c r="L12" s="56" t="s">
        <v>65</v>
      </c>
    </row>
    <row r="13" spans="1:12" ht="16.5" customHeight="1">
      <c r="A13" s="54" t="s">
        <v>66</v>
      </c>
      <c r="B13" s="55" t="s">
        <v>67</v>
      </c>
      <c r="C13" s="24" t="s">
        <v>57</v>
      </c>
      <c r="D13" s="55" t="s">
        <v>58</v>
      </c>
      <c r="E13" s="55" t="s">
        <v>59</v>
      </c>
      <c r="F13" s="56" t="s">
        <v>68</v>
      </c>
      <c r="G13" s="54" t="s">
        <v>69</v>
      </c>
      <c r="H13" s="55" t="s">
        <v>70</v>
      </c>
      <c r="I13" s="24" t="s">
        <v>63</v>
      </c>
      <c r="J13" s="55" t="s">
        <v>64</v>
      </c>
      <c r="K13" s="55" t="s">
        <v>59</v>
      </c>
      <c r="L13" s="56" t="s">
        <v>71</v>
      </c>
    </row>
    <row r="14" spans="1:12" ht="16.5" customHeight="1">
      <c r="A14" s="54"/>
      <c r="B14" s="55"/>
      <c r="C14" s="24"/>
      <c r="D14" s="55"/>
      <c r="E14" s="55"/>
      <c r="F14" s="56"/>
      <c r="G14" s="54" t="s">
        <v>72</v>
      </c>
      <c r="H14" s="55" t="s">
        <v>56</v>
      </c>
      <c r="I14" s="24" t="s">
        <v>63</v>
      </c>
      <c r="J14" s="55" t="s">
        <v>64</v>
      </c>
      <c r="K14" s="55" t="s">
        <v>59</v>
      </c>
      <c r="L14" s="56" t="s">
        <v>73</v>
      </c>
    </row>
    <row r="15" spans="1:12" ht="16.5" customHeight="1">
      <c r="A15" s="54" t="s">
        <v>74</v>
      </c>
      <c r="B15" s="55" t="s">
        <v>629</v>
      </c>
      <c r="C15" s="24" t="s">
        <v>75</v>
      </c>
      <c r="D15" s="55" t="s">
        <v>76</v>
      </c>
      <c r="E15" s="55" t="s">
        <v>77</v>
      </c>
      <c r="F15" s="56" t="s">
        <v>78</v>
      </c>
      <c r="G15" s="54"/>
      <c r="H15" s="55"/>
      <c r="I15" s="24"/>
      <c r="J15" s="55"/>
      <c r="K15" s="55"/>
      <c r="L15" s="56"/>
    </row>
    <row r="16" spans="1:12" ht="16.5" customHeight="1">
      <c r="A16" s="54" t="s">
        <v>79</v>
      </c>
      <c r="B16" s="55" t="s">
        <v>56</v>
      </c>
      <c r="C16" s="24" t="s">
        <v>75</v>
      </c>
      <c r="D16" s="55" t="s">
        <v>76</v>
      </c>
      <c r="E16" s="55" t="s">
        <v>59</v>
      </c>
      <c r="F16" s="56" t="s">
        <v>80</v>
      </c>
      <c r="G16" s="54" t="s">
        <v>81</v>
      </c>
      <c r="H16" s="55" t="s">
        <v>82</v>
      </c>
      <c r="I16" s="24" t="s">
        <v>75</v>
      </c>
      <c r="J16" s="55" t="s">
        <v>64</v>
      </c>
      <c r="K16" s="55" t="s">
        <v>59</v>
      </c>
      <c r="L16" s="56" t="s">
        <v>83</v>
      </c>
    </row>
    <row r="17" spans="1:12" ht="16.5" customHeight="1">
      <c r="A17" s="54" t="s">
        <v>84</v>
      </c>
      <c r="B17" s="55" t="s">
        <v>82</v>
      </c>
      <c r="C17" s="24" t="s">
        <v>57</v>
      </c>
      <c r="D17" s="55" t="s">
        <v>76</v>
      </c>
      <c r="E17" s="55" t="s">
        <v>59</v>
      </c>
      <c r="F17" s="56" t="s">
        <v>85</v>
      </c>
      <c r="G17" s="54" t="s">
        <v>86</v>
      </c>
      <c r="H17" s="55" t="s">
        <v>67</v>
      </c>
      <c r="I17" s="24" t="s">
        <v>75</v>
      </c>
      <c r="J17" s="55" t="s">
        <v>64</v>
      </c>
      <c r="K17" s="55" t="s">
        <v>59</v>
      </c>
      <c r="L17" s="56" t="s">
        <v>87</v>
      </c>
    </row>
    <row r="18" spans="1:12" ht="16.5" customHeight="1">
      <c r="A18" s="54" t="s">
        <v>88</v>
      </c>
      <c r="B18" s="55" t="s">
        <v>67</v>
      </c>
      <c r="C18" s="24" t="s">
        <v>57</v>
      </c>
      <c r="D18" s="55" t="s">
        <v>76</v>
      </c>
      <c r="E18" s="55" t="s">
        <v>59</v>
      </c>
      <c r="F18" s="56" t="s">
        <v>89</v>
      </c>
      <c r="G18" s="54"/>
      <c r="H18" s="55"/>
      <c r="I18" s="24"/>
      <c r="J18" s="55" t="s">
        <v>90</v>
      </c>
      <c r="K18" s="55"/>
      <c r="L18" s="56" t="s">
        <v>91</v>
      </c>
    </row>
    <row r="19" spans="1:12" ht="16.5" customHeight="1">
      <c r="A19" s="54"/>
      <c r="B19" s="55"/>
      <c r="C19" s="24"/>
      <c r="D19" s="55"/>
      <c r="E19" s="55"/>
      <c r="F19" s="56"/>
      <c r="G19" s="54" t="s">
        <v>92</v>
      </c>
      <c r="H19" s="55" t="s">
        <v>56</v>
      </c>
      <c r="I19" s="24" t="s">
        <v>93</v>
      </c>
      <c r="J19" s="55" t="s">
        <v>76</v>
      </c>
      <c r="K19" s="55" t="s">
        <v>77</v>
      </c>
      <c r="L19" s="56" t="s">
        <v>94</v>
      </c>
    </row>
    <row r="20" spans="1:12" ht="16.5" customHeight="1">
      <c r="A20" s="54" t="s">
        <v>95</v>
      </c>
      <c r="B20" s="55" t="s">
        <v>70</v>
      </c>
      <c r="C20" s="24" t="s">
        <v>75</v>
      </c>
      <c r="D20" s="55" t="s">
        <v>96</v>
      </c>
      <c r="E20" s="55" t="s">
        <v>77</v>
      </c>
      <c r="F20" s="56" t="s">
        <v>94</v>
      </c>
      <c r="G20" s="54" t="s">
        <v>97</v>
      </c>
      <c r="H20" s="55" t="s">
        <v>67</v>
      </c>
      <c r="I20" s="24" t="s">
        <v>93</v>
      </c>
      <c r="J20" s="55" t="s">
        <v>76</v>
      </c>
      <c r="K20" s="55" t="s">
        <v>77</v>
      </c>
      <c r="L20" s="56" t="s">
        <v>98</v>
      </c>
    </row>
    <row r="21" spans="1:12" ht="16.5" customHeight="1">
      <c r="A21" s="54" t="s">
        <v>99</v>
      </c>
      <c r="B21" s="55" t="s">
        <v>56</v>
      </c>
      <c r="C21" s="24" t="s">
        <v>75</v>
      </c>
      <c r="D21" s="55" t="s">
        <v>96</v>
      </c>
      <c r="E21" s="55" t="s">
        <v>59</v>
      </c>
      <c r="F21" s="56" t="s">
        <v>100</v>
      </c>
      <c r="G21" s="54"/>
      <c r="H21" s="55"/>
      <c r="I21" s="24"/>
      <c r="J21" s="55"/>
      <c r="K21" s="55"/>
      <c r="L21" s="56"/>
    </row>
    <row r="22" spans="1:12" ht="16.5" customHeight="1">
      <c r="A22" s="54" t="s">
        <v>101</v>
      </c>
      <c r="B22" s="55" t="s">
        <v>67</v>
      </c>
      <c r="C22" s="24" t="s">
        <v>57</v>
      </c>
      <c r="D22" s="55" t="s">
        <v>96</v>
      </c>
      <c r="E22" s="55" t="s">
        <v>59</v>
      </c>
      <c r="F22" s="56" t="s">
        <v>102</v>
      </c>
      <c r="G22" s="54" t="s">
        <v>103</v>
      </c>
      <c r="H22" s="55" t="s">
        <v>62</v>
      </c>
      <c r="I22" s="24" t="s">
        <v>63</v>
      </c>
      <c r="J22" s="55" t="s">
        <v>104</v>
      </c>
      <c r="K22" s="55" t="s">
        <v>59</v>
      </c>
      <c r="L22" s="56" t="s">
        <v>105</v>
      </c>
    </row>
    <row r="23" spans="1:12" ht="16.5" customHeight="1">
      <c r="A23" s="54"/>
      <c r="B23" s="55"/>
      <c r="C23" s="24"/>
      <c r="D23" s="55" t="s">
        <v>90</v>
      </c>
      <c r="E23" s="55"/>
      <c r="F23" s="56" t="s">
        <v>106</v>
      </c>
      <c r="G23" s="54" t="s">
        <v>107</v>
      </c>
      <c r="H23" s="55" t="s">
        <v>70</v>
      </c>
      <c r="I23" s="24" t="s">
        <v>63</v>
      </c>
      <c r="J23" s="55" t="s">
        <v>104</v>
      </c>
      <c r="K23" s="55" t="s">
        <v>59</v>
      </c>
      <c r="L23" s="56" t="s">
        <v>108</v>
      </c>
    </row>
    <row r="24" spans="1:12" ht="16.5" customHeight="1">
      <c r="A24" s="57">
        <v>10</v>
      </c>
      <c r="B24" s="55" t="s">
        <v>70</v>
      </c>
      <c r="C24" s="24" t="s">
        <v>57</v>
      </c>
      <c r="D24" s="55" t="s">
        <v>109</v>
      </c>
      <c r="E24" s="55" t="s">
        <v>77</v>
      </c>
      <c r="F24" s="56" t="s">
        <v>94</v>
      </c>
      <c r="G24" s="54" t="s">
        <v>110</v>
      </c>
      <c r="H24" s="55" t="s">
        <v>56</v>
      </c>
      <c r="I24" s="24" t="s">
        <v>63</v>
      </c>
      <c r="J24" s="55" t="s">
        <v>104</v>
      </c>
      <c r="K24" s="55" t="s">
        <v>59</v>
      </c>
      <c r="L24" s="56" t="s">
        <v>111</v>
      </c>
    </row>
    <row r="25" spans="1:12" ht="16.5" customHeight="1">
      <c r="A25" s="57">
        <v>11</v>
      </c>
      <c r="B25" s="55" t="s">
        <v>56</v>
      </c>
      <c r="C25" s="24" t="s">
        <v>57</v>
      </c>
      <c r="D25" s="55" t="s">
        <v>109</v>
      </c>
      <c r="E25" s="55" t="s">
        <v>59</v>
      </c>
      <c r="F25" s="56" t="s">
        <v>112</v>
      </c>
      <c r="G25" s="54"/>
      <c r="H25" s="55"/>
      <c r="I25" s="24"/>
      <c r="J25" s="55"/>
      <c r="K25" s="55"/>
      <c r="L25" s="56"/>
    </row>
    <row r="26" spans="1:12" ht="16.5" customHeight="1">
      <c r="A26" s="57">
        <v>12</v>
      </c>
      <c r="B26" s="55" t="s">
        <v>67</v>
      </c>
      <c r="C26" s="24" t="s">
        <v>93</v>
      </c>
      <c r="D26" s="55" t="s">
        <v>109</v>
      </c>
      <c r="E26" s="55" t="s">
        <v>59</v>
      </c>
      <c r="F26" s="56" t="s">
        <v>113</v>
      </c>
      <c r="G26" s="54" t="s">
        <v>114</v>
      </c>
      <c r="H26" s="55" t="s">
        <v>82</v>
      </c>
      <c r="I26" s="24" t="s">
        <v>75</v>
      </c>
      <c r="J26" s="55" t="s">
        <v>104</v>
      </c>
      <c r="K26" s="55" t="s">
        <v>59</v>
      </c>
      <c r="L26" s="56" t="s">
        <v>115</v>
      </c>
    </row>
    <row r="27" spans="1:12" ht="16.5" customHeight="1">
      <c r="A27" s="54"/>
      <c r="B27" s="55"/>
      <c r="C27" s="24"/>
      <c r="D27" s="55" t="s">
        <v>90</v>
      </c>
      <c r="E27" s="55"/>
      <c r="F27" s="56" t="s">
        <v>116</v>
      </c>
      <c r="G27" s="54" t="s">
        <v>117</v>
      </c>
      <c r="H27" s="55" t="s">
        <v>67</v>
      </c>
      <c r="I27" s="24" t="s">
        <v>75</v>
      </c>
      <c r="J27" s="55" t="s">
        <v>104</v>
      </c>
      <c r="K27" s="55" t="s">
        <v>59</v>
      </c>
      <c r="L27" s="56" t="s">
        <v>118</v>
      </c>
    </row>
    <row r="28" spans="1:12" ht="16.5" customHeight="1">
      <c r="A28" s="54" t="s">
        <v>119</v>
      </c>
      <c r="B28" s="55" t="s">
        <v>56</v>
      </c>
      <c r="C28" s="24" t="s">
        <v>120</v>
      </c>
      <c r="D28" s="55" t="s">
        <v>76</v>
      </c>
      <c r="E28" s="55" t="s">
        <v>77</v>
      </c>
      <c r="F28" s="56" t="s">
        <v>94</v>
      </c>
      <c r="G28" s="54"/>
      <c r="H28" s="55"/>
      <c r="I28" s="24"/>
      <c r="J28" s="55" t="s">
        <v>90</v>
      </c>
      <c r="K28" s="55"/>
      <c r="L28" s="56" t="s">
        <v>121</v>
      </c>
    </row>
    <row r="29" spans="1:12" ht="16.5" customHeight="1">
      <c r="A29" s="54" t="s">
        <v>122</v>
      </c>
      <c r="B29" s="55" t="s">
        <v>67</v>
      </c>
      <c r="C29" s="24" t="s">
        <v>120</v>
      </c>
      <c r="D29" s="55" t="s">
        <v>76</v>
      </c>
      <c r="E29" s="55" t="s">
        <v>77</v>
      </c>
      <c r="F29" s="56" t="s">
        <v>94</v>
      </c>
      <c r="G29" s="54" t="s">
        <v>123</v>
      </c>
      <c r="H29" s="55" t="s">
        <v>62</v>
      </c>
      <c r="I29" s="24" t="s">
        <v>63</v>
      </c>
      <c r="J29" s="55" t="s">
        <v>96</v>
      </c>
      <c r="K29" s="55" t="s">
        <v>59</v>
      </c>
      <c r="L29" s="56" t="s">
        <v>124</v>
      </c>
    </row>
    <row r="30" spans="1:12" ht="16.5" customHeight="1">
      <c r="A30" s="58"/>
      <c r="B30" s="59"/>
      <c r="C30" s="60"/>
      <c r="D30" s="59"/>
      <c r="E30" s="59"/>
      <c r="F30" s="61" t="s">
        <v>125</v>
      </c>
      <c r="G30" s="54" t="s">
        <v>126</v>
      </c>
      <c r="H30" s="55" t="s">
        <v>70</v>
      </c>
      <c r="I30" s="24" t="s">
        <v>63</v>
      </c>
      <c r="J30" s="55" t="s">
        <v>96</v>
      </c>
      <c r="K30" s="55" t="s">
        <v>59</v>
      </c>
      <c r="L30" s="56" t="s">
        <v>127</v>
      </c>
    </row>
    <row r="31" spans="1:12" ht="16.5" customHeight="1">
      <c r="A31" s="381" t="s">
        <v>128</v>
      </c>
      <c r="B31" s="382"/>
      <c r="C31" s="382"/>
      <c r="D31" s="382"/>
      <c r="E31" s="382"/>
      <c r="F31" s="383"/>
      <c r="G31" s="54" t="s">
        <v>129</v>
      </c>
      <c r="H31" s="55" t="s">
        <v>56</v>
      </c>
      <c r="I31" s="24" t="s">
        <v>63</v>
      </c>
      <c r="J31" s="55" t="s">
        <v>96</v>
      </c>
      <c r="K31" s="55" t="s">
        <v>59</v>
      </c>
      <c r="L31" s="56" t="s">
        <v>130</v>
      </c>
    </row>
    <row r="32" spans="1:12" ht="16.5" customHeight="1">
      <c r="A32" s="62"/>
      <c r="B32" s="63"/>
      <c r="C32" s="63"/>
      <c r="D32" s="63"/>
      <c r="E32" s="63"/>
      <c r="F32" s="64"/>
      <c r="G32" s="54"/>
      <c r="H32" s="55"/>
      <c r="I32" s="24"/>
      <c r="J32" s="55"/>
      <c r="K32" s="55"/>
      <c r="L32" s="56"/>
    </row>
    <row r="33" spans="1:12" ht="16.5" customHeight="1">
      <c r="A33" s="54" t="s">
        <v>131</v>
      </c>
      <c r="B33" s="55" t="s">
        <v>132</v>
      </c>
      <c r="C33" s="24" t="s">
        <v>63</v>
      </c>
      <c r="D33" s="55" t="s">
        <v>133</v>
      </c>
      <c r="E33" s="55" t="s">
        <v>77</v>
      </c>
      <c r="F33" s="56" t="s">
        <v>134</v>
      </c>
      <c r="G33" s="54" t="s">
        <v>135</v>
      </c>
      <c r="H33" s="55" t="s">
        <v>82</v>
      </c>
      <c r="I33" s="24" t="s">
        <v>75</v>
      </c>
      <c r="J33" s="55" t="s">
        <v>96</v>
      </c>
      <c r="K33" s="55" t="s">
        <v>59</v>
      </c>
      <c r="L33" s="56" t="s">
        <v>136</v>
      </c>
    </row>
    <row r="34" spans="1:12" ht="16.5" customHeight="1">
      <c r="A34" s="54" t="s">
        <v>137</v>
      </c>
      <c r="B34" s="55" t="s">
        <v>132</v>
      </c>
      <c r="C34" s="24" t="s">
        <v>57</v>
      </c>
      <c r="D34" s="55" t="s">
        <v>109</v>
      </c>
      <c r="E34" s="55" t="s">
        <v>77</v>
      </c>
      <c r="F34" s="56" t="s">
        <v>138</v>
      </c>
      <c r="G34" s="54" t="s">
        <v>139</v>
      </c>
      <c r="H34" s="55" t="s">
        <v>67</v>
      </c>
      <c r="I34" s="24" t="s">
        <v>75</v>
      </c>
      <c r="J34" s="55" t="s">
        <v>96</v>
      </c>
      <c r="K34" s="55" t="s">
        <v>59</v>
      </c>
      <c r="L34" s="56" t="s">
        <v>140</v>
      </c>
    </row>
    <row r="35" spans="1:12" ht="16.5" customHeight="1">
      <c r="A35" s="54"/>
      <c r="B35" s="55"/>
      <c r="C35" s="24"/>
      <c r="D35" s="55"/>
      <c r="E35" s="55"/>
      <c r="F35" s="56"/>
      <c r="G35" s="54"/>
      <c r="H35" s="55"/>
      <c r="I35" s="24"/>
      <c r="J35" s="55" t="s">
        <v>90</v>
      </c>
      <c r="K35" s="55"/>
      <c r="L35" s="56" t="s">
        <v>141</v>
      </c>
    </row>
    <row r="36" spans="1:12" ht="16.5" customHeight="1">
      <c r="A36" s="54" t="s">
        <v>142</v>
      </c>
      <c r="B36" s="55" t="s">
        <v>67</v>
      </c>
      <c r="C36" s="24" t="s">
        <v>63</v>
      </c>
      <c r="D36" s="55" t="s">
        <v>76</v>
      </c>
      <c r="E36" s="55" t="s">
        <v>77</v>
      </c>
      <c r="F36" s="56" t="s">
        <v>143</v>
      </c>
      <c r="G36" s="54" t="s">
        <v>144</v>
      </c>
      <c r="H36" s="55" t="s">
        <v>70</v>
      </c>
      <c r="I36" s="24" t="s">
        <v>93</v>
      </c>
      <c r="J36" s="55" t="s">
        <v>145</v>
      </c>
      <c r="K36" s="55" t="s">
        <v>77</v>
      </c>
      <c r="L36" s="56" t="s">
        <v>94</v>
      </c>
    </row>
    <row r="37" spans="1:12" ht="16.5" customHeight="1">
      <c r="A37" s="54" t="s">
        <v>146</v>
      </c>
      <c r="B37" s="55" t="s">
        <v>62</v>
      </c>
      <c r="C37" s="24" t="s">
        <v>63</v>
      </c>
      <c r="D37" s="55" t="s">
        <v>76</v>
      </c>
      <c r="E37" s="55" t="s">
        <v>59</v>
      </c>
      <c r="F37" s="56" t="s">
        <v>147</v>
      </c>
      <c r="G37" s="54" t="s">
        <v>148</v>
      </c>
      <c r="H37" s="55" t="s">
        <v>56</v>
      </c>
      <c r="I37" s="24" t="s">
        <v>57</v>
      </c>
      <c r="J37" s="55" t="s">
        <v>145</v>
      </c>
      <c r="K37" s="55" t="s">
        <v>59</v>
      </c>
      <c r="L37" s="56" t="s">
        <v>149</v>
      </c>
    </row>
    <row r="38" spans="1:12" ht="16.5" customHeight="1">
      <c r="A38" s="54" t="s">
        <v>150</v>
      </c>
      <c r="B38" s="55" t="s">
        <v>70</v>
      </c>
      <c r="C38" s="24" t="s">
        <v>63</v>
      </c>
      <c r="D38" s="55" t="s">
        <v>76</v>
      </c>
      <c r="E38" s="55" t="s">
        <v>59</v>
      </c>
      <c r="F38" s="56" t="s">
        <v>151</v>
      </c>
      <c r="G38" s="54" t="s">
        <v>152</v>
      </c>
      <c r="H38" s="55" t="s">
        <v>67</v>
      </c>
      <c r="I38" s="24" t="s">
        <v>93</v>
      </c>
      <c r="J38" s="55" t="s">
        <v>145</v>
      </c>
      <c r="K38" s="55" t="s">
        <v>59</v>
      </c>
      <c r="L38" s="56" t="s">
        <v>153</v>
      </c>
    </row>
    <row r="39" spans="1:12" ht="16.5" customHeight="1">
      <c r="A39" s="54" t="s">
        <v>154</v>
      </c>
      <c r="B39" s="55" t="s">
        <v>56</v>
      </c>
      <c r="C39" s="24" t="s">
        <v>63</v>
      </c>
      <c r="D39" s="55" t="s">
        <v>76</v>
      </c>
      <c r="E39" s="55" t="s">
        <v>59</v>
      </c>
      <c r="F39" s="56" t="s">
        <v>155</v>
      </c>
      <c r="G39" s="54" t="s">
        <v>156</v>
      </c>
      <c r="H39" s="55" t="s">
        <v>132</v>
      </c>
      <c r="I39" s="24" t="s">
        <v>93</v>
      </c>
      <c r="J39" s="55" t="s">
        <v>145</v>
      </c>
      <c r="K39" s="55" t="s">
        <v>77</v>
      </c>
      <c r="L39" s="56" t="s">
        <v>157</v>
      </c>
    </row>
    <row r="40" spans="1:12" ht="16.5" customHeight="1">
      <c r="A40" s="54"/>
      <c r="B40" s="55"/>
      <c r="C40" s="24"/>
      <c r="D40" s="55"/>
      <c r="E40" s="55"/>
      <c r="F40" s="56"/>
      <c r="G40" s="54"/>
      <c r="H40" s="55"/>
      <c r="I40" s="24"/>
      <c r="J40" s="55" t="s">
        <v>90</v>
      </c>
      <c r="K40" s="55"/>
      <c r="L40" s="56" t="s">
        <v>158</v>
      </c>
    </row>
    <row r="41" spans="1:12" ht="16.5" customHeight="1">
      <c r="A41" s="54" t="s">
        <v>159</v>
      </c>
      <c r="B41" s="55" t="s">
        <v>82</v>
      </c>
      <c r="C41" s="24" t="s">
        <v>75</v>
      </c>
      <c r="D41" s="55" t="s">
        <v>76</v>
      </c>
      <c r="E41" s="55" t="s">
        <v>59</v>
      </c>
      <c r="F41" s="56" t="s">
        <v>160</v>
      </c>
      <c r="G41" s="54"/>
      <c r="H41" s="55"/>
      <c r="I41" s="24"/>
      <c r="J41" s="55"/>
      <c r="K41" s="55"/>
      <c r="L41" s="56"/>
    </row>
    <row r="42" spans="1:12" ht="16.5" customHeight="1">
      <c r="A42" s="54" t="s">
        <v>161</v>
      </c>
      <c r="B42" s="55" t="s">
        <v>67</v>
      </c>
      <c r="C42" s="24" t="s">
        <v>75</v>
      </c>
      <c r="D42" s="55" t="s">
        <v>76</v>
      </c>
      <c r="E42" s="55" t="s">
        <v>59</v>
      </c>
      <c r="F42" s="56" t="s">
        <v>162</v>
      </c>
      <c r="G42" s="54"/>
      <c r="H42" s="55"/>
      <c r="I42" s="24"/>
      <c r="J42" s="55"/>
      <c r="K42" s="55"/>
      <c r="L42" s="56"/>
    </row>
    <row r="43" spans="1:12" ht="15" customHeight="1">
      <c r="A43" s="54"/>
      <c r="B43" s="55"/>
      <c r="C43" s="24"/>
      <c r="D43" s="55" t="s">
        <v>90</v>
      </c>
      <c r="E43" s="55"/>
      <c r="F43" s="56" t="s">
        <v>163</v>
      </c>
      <c r="G43" s="54"/>
      <c r="H43" s="55"/>
      <c r="I43" s="24"/>
      <c r="J43" s="55"/>
      <c r="K43" s="55"/>
      <c r="L43" s="56"/>
    </row>
    <row r="44" spans="1:12" ht="9" customHeight="1">
      <c r="A44" s="65"/>
      <c r="B44" s="66"/>
      <c r="C44" s="67"/>
      <c r="D44" s="66"/>
      <c r="E44" s="66"/>
      <c r="F44" s="68"/>
      <c r="G44" s="69"/>
      <c r="H44" s="31"/>
      <c r="I44" s="70"/>
      <c r="J44" s="31"/>
      <c r="K44" s="31"/>
      <c r="L44" s="71"/>
    </row>
    <row r="45" spans="1:12" ht="15" customHeight="1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4"/>
    </row>
    <row r="46" spans="1:12" ht="9" customHeight="1">
      <c r="A46" s="75"/>
      <c r="B46" s="46"/>
      <c r="C46" s="46"/>
      <c r="D46" s="46"/>
      <c r="E46" s="46"/>
      <c r="F46" s="46"/>
      <c r="G46" s="35"/>
      <c r="H46" s="35"/>
      <c r="I46" s="35"/>
      <c r="J46" s="35"/>
      <c r="K46" s="35"/>
      <c r="L46" s="36"/>
    </row>
    <row r="47" spans="1:12" ht="15" customHeight="1">
      <c r="A47" s="37"/>
      <c r="B47" s="26" t="s">
        <v>164</v>
      </c>
      <c r="C47" s="26" t="s">
        <v>165</v>
      </c>
      <c r="D47" s="26"/>
      <c r="E47" s="26"/>
      <c r="F47" s="26"/>
      <c r="G47" s="4"/>
      <c r="H47" s="4"/>
      <c r="I47" s="4"/>
      <c r="J47" s="4"/>
      <c r="K47" s="4"/>
      <c r="L47" s="40" t="s">
        <v>166</v>
      </c>
    </row>
    <row r="48" spans="1:12" ht="15" customHeight="1">
      <c r="A48" s="37"/>
      <c r="B48" s="26"/>
      <c r="C48" s="26" t="s">
        <v>167</v>
      </c>
      <c r="D48" s="26"/>
      <c r="E48" s="26"/>
      <c r="F48" s="26"/>
      <c r="G48" s="4"/>
      <c r="H48" s="4"/>
      <c r="I48" s="4"/>
      <c r="J48" s="4"/>
      <c r="K48" s="4"/>
      <c r="L48" s="39"/>
    </row>
    <row r="49" spans="1:12" ht="15" customHeight="1">
      <c r="A49" s="37"/>
      <c r="B49" s="26"/>
      <c r="C49" s="26" t="s">
        <v>52</v>
      </c>
      <c r="D49" s="26"/>
      <c r="E49" s="26"/>
      <c r="F49" s="26"/>
      <c r="G49" s="4"/>
      <c r="H49" s="4"/>
      <c r="I49" s="4"/>
      <c r="J49" s="4"/>
      <c r="K49" s="4"/>
      <c r="L49" s="39"/>
    </row>
    <row r="50" spans="1:12" ht="15" customHeight="1">
      <c r="A50" s="37"/>
      <c r="B50" s="26"/>
      <c r="C50" s="26" t="s">
        <v>168</v>
      </c>
      <c r="D50" s="26"/>
      <c r="E50" s="26"/>
      <c r="F50" s="26"/>
      <c r="G50" s="4"/>
      <c r="H50" s="4"/>
      <c r="I50" s="4"/>
      <c r="J50" s="4"/>
      <c r="K50" s="4"/>
      <c r="L50" s="39"/>
    </row>
    <row r="51" spans="1:12" ht="9" customHeight="1">
      <c r="A51" s="41"/>
      <c r="B51" s="42"/>
      <c r="C51" s="42"/>
      <c r="D51" s="42"/>
      <c r="E51" s="42"/>
      <c r="F51" s="42"/>
      <c r="G51" s="31"/>
      <c r="H51" s="31"/>
      <c r="I51" s="31"/>
      <c r="J51" s="31"/>
      <c r="K51" s="31"/>
      <c r="L51" s="43"/>
    </row>
  </sheetData>
  <mergeCells count="3">
    <mergeCell ref="A1:K1"/>
    <mergeCell ref="A2:L2"/>
    <mergeCell ref="A31:F31"/>
  </mergeCells>
  <phoneticPr fontId="17"/>
  <pageMargins left="0.78740200000000005" right="0.78740200000000005" top="0.78740200000000005" bottom="0.78740200000000005" header="0.51181100000000002" footer="0.39370100000000002"/>
  <pageSetup scale="89" orientation="portrait" r:id="rId1"/>
  <headerFooter>
    <oddFooter>&amp;C&amp;"ヒラギノ角ゴ ProN W3,Regular"&amp;12&amp;K000000&amp;P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22"/>
  <sheetViews>
    <sheetView showGridLines="0" view="pageBreakPreview" zoomScale="60" zoomScaleNormal="100" workbookViewId="0">
      <selection activeCell="H581" sqref="H581"/>
    </sheetView>
  </sheetViews>
  <sheetFormatPr defaultColWidth="8.75" defaultRowHeight="19.5" customHeight="1"/>
  <cols>
    <col min="1" max="1" width="2.875" style="1" customWidth="1"/>
    <col min="2" max="2" width="2.625" style="1" customWidth="1"/>
    <col min="3" max="3" width="4" style="1" customWidth="1"/>
    <col min="4" max="4" width="4.625" style="1" customWidth="1"/>
    <col min="5" max="5" width="8.75" style="1" hidden="1" customWidth="1"/>
    <col min="6" max="6" width="21.625" style="1" customWidth="1"/>
    <col min="7" max="7" width="8.75" style="1" hidden="1" customWidth="1"/>
    <col min="8" max="8" width="21.25" style="1" customWidth="1"/>
    <col min="9" max="9" width="8.75" style="1" hidden="1" customWidth="1"/>
    <col min="10" max="10" width="12.5" style="1" customWidth="1"/>
    <col min="11" max="11" width="9" style="1" customWidth="1"/>
    <col min="12" max="12" width="10.125" style="1" customWidth="1"/>
    <col min="13" max="13" width="8.75" style="1" hidden="1" customWidth="1"/>
    <col min="14" max="14" width="5.625" style="1" customWidth="1"/>
    <col min="15" max="15" width="8.75" style="1" customWidth="1"/>
    <col min="16" max="16384" width="8.75" style="1"/>
  </cols>
  <sheetData>
    <row r="1" spans="1:14" ht="19.5" customHeight="1">
      <c r="A1" s="76" t="s">
        <v>169</v>
      </c>
      <c r="B1" s="77"/>
      <c r="C1" s="2"/>
      <c r="D1" s="78"/>
      <c r="E1" s="78"/>
      <c r="F1" s="78"/>
      <c r="G1" s="78"/>
      <c r="H1" s="78"/>
      <c r="I1" s="78"/>
      <c r="J1" s="79" t="s">
        <v>170</v>
      </c>
      <c r="K1" s="78"/>
      <c r="L1" s="79" t="str">
        <f>VLOOKUP(E2,大会記録!E1:F89,2,0)</f>
        <v>1:07.64</v>
      </c>
      <c r="M1" s="78"/>
      <c r="N1" s="3"/>
    </row>
    <row r="2" spans="1:14" ht="19.5" customHeight="1">
      <c r="A2" s="6"/>
      <c r="B2" s="80">
        <v>1</v>
      </c>
      <c r="C2" s="81" t="s">
        <v>171</v>
      </c>
      <c r="D2" s="82"/>
      <c r="E2" s="83">
        <v>1</v>
      </c>
      <c r="F2" s="84" t="s">
        <v>172</v>
      </c>
      <c r="G2" s="85" t="s">
        <v>173</v>
      </c>
      <c r="H2" s="86" t="s">
        <v>174</v>
      </c>
      <c r="I2" s="86" t="s">
        <v>175</v>
      </c>
      <c r="J2" s="87" t="s">
        <v>176</v>
      </c>
      <c r="K2" s="86" t="s">
        <v>177</v>
      </c>
      <c r="L2" s="88"/>
      <c r="M2" s="89" t="s">
        <v>178</v>
      </c>
      <c r="N2" s="90"/>
    </row>
    <row r="3" spans="1:14" ht="19.5" customHeight="1">
      <c r="A3" s="6"/>
      <c r="B3" s="4"/>
      <c r="C3" s="91"/>
      <c r="D3" s="92" t="s">
        <v>179</v>
      </c>
      <c r="E3" s="93" t="str">
        <f>CONCATENATE(E2,"-",B2,"-",D3)</f>
        <v>1-1-1</v>
      </c>
      <c r="F3" s="94" t="str">
        <f>VLOOKUP(E1:E722,種目一覧!D1:F506,3,0)</f>
        <v>　</v>
      </c>
      <c r="G3" s="95">
        <f>VLOOKUP(E1:E722,種目一覧!D1:G506,4,0)</f>
        <v>0</v>
      </c>
      <c r="H3" s="96" t="str">
        <f>VLOOKUP(E1:E722,種目一覧!D1:E506,2,0)</f>
        <v>　</v>
      </c>
      <c r="I3" s="97"/>
      <c r="J3" s="98" t="str">
        <f>'PGM (入力用)'!J3</f>
        <v/>
      </c>
      <c r="K3" s="99" t="str">
        <f>'PGM (入力用)'!K3</f>
        <v/>
      </c>
      <c r="L3" s="100" t="str">
        <f>'PGM (入力用)'!L3</f>
        <v/>
      </c>
      <c r="M3" s="101"/>
      <c r="N3" s="102"/>
    </row>
    <row r="4" spans="1:14" ht="19.5" customHeight="1">
      <c r="A4" s="6"/>
      <c r="B4" s="4"/>
      <c r="C4" s="91"/>
      <c r="D4" s="92" t="s">
        <v>181</v>
      </c>
      <c r="E4" s="93" t="str">
        <f>CONCATENATE(E2,"-",B2,"-",D4)</f>
        <v>1-1-2</v>
      </c>
      <c r="F4" s="94" t="str">
        <f>VLOOKUP(E1:E722,種目一覧!D1:F506,3,0)</f>
        <v>　</v>
      </c>
      <c r="G4" s="95">
        <f>VLOOKUP(E1:E722,種目一覧!D1:G506,4,0)</f>
        <v>0</v>
      </c>
      <c r="H4" s="96" t="str">
        <f>VLOOKUP(E1:E722,種目一覧!D1:E506,2,0)</f>
        <v>　</v>
      </c>
      <c r="I4" s="97"/>
      <c r="J4" s="98" t="str">
        <f>'PGM (入力用)'!J4</f>
        <v/>
      </c>
      <c r="K4" s="99" t="str">
        <f>'PGM (入力用)'!K4</f>
        <v/>
      </c>
      <c r="L4" s="100" t="str">
        <f>'PGM (入力用)'!L4</f>
        <v/>
      </c>
      <c r="M4" s="101"/>
      <c r="N4" s="102"/>
    </row>
    <row r="5" spans="1:14" ht="19.5" customHeight="1">
      <c r="A5" s="6"/>
      <c r="B5" s="4"/>
      <c r="C5" s="91"/>
      <c r="D5" s="92" t="s">
        <v>182</v>
      </c>
      <c r="E5" s="93" t="str">
        <f>CONCATENATE(E2,"-",B2,"-",D5)</f>
        <v>1-1-3</v>
      </c>
      <c r="F5" s="94" t="str">
        <f>VLOOKUP(E1:E722,種目一覧!D1:F506,3,0)</f>
        <v>西田　史子</v>
      </c>
      <c r="G5" s="103" t="str">
        <f>VLOOKUP(E1:E722,種目一覧!D1:G506,4,0)</f>
        <v>にしだ　ちかこ</v>
      </c>
      <c r="H5" s="96" t="str">
        <f>VLOOKUP(E1:E722,種目一覧!D1:E506,2,0)</f>
        <v>三井住友銀行</v>
      </c>
      <c r="I5" s="97"/>
      <c r="J5" s="98" t="str">
        <f>'PGM (入力用)'!J5</f>
        <v/>
      </c>
      <c r="K5" s="99" t="str">
        <f>'PGM (入力用)'!K5</f>
        <v/>
      </c>
      <c r="L5" s="100" t="str">
        <f>'PGM (入力用)'!L5</f>
        <v/>
      </c>
      <c r="M5" s="101"/>
      <c r="N5" s="102"/>
    </row>
    <row r="6" spans="1:14" ht="19.5" customHeight="1">
      <c r="A6" s="6"/>
      <c r="B6" s="4"/>
      <c r="C6" s="91"/>
      <c r="D6" s="92" t="s">
        <v>183</v>
      </c>
      <c r="E6" s="93" t="str">
        <f>CONCATENATE(E2,"-",B2,"-",D6)</f>
        <v>1-1-4</v>
      </c>
      <c r="F6" s="94" t="str">
        <f>VLOOKUP(E1:E722,種目一覧!D1:F506,3,0)</f>
        <v>李　ハンビッ</v>
      </c>
      <c r="G6" s="103" t="str">
        <f>VLOOKUP(E1:E722,種目一覧!D1:G506,4,0)</f>
        <v>り　はんびっ</v>
      </c>
      <c r="H6" s="96" t="str">
        <f>VLOOKUP(E1:E722,種目一覧!D1:E506,2,0)</f>
        <v>三井住友銀行</v>
      </c>
      <c r="I6" s="97"/>
      <c r="J6" s="98" t="str">
        <f>'PGM (入力用)'!J6</f>
        <v/>
      </c>
      <c r="K6" s="99" t="str">
        <f>'PGM (入力用)'!K6</f>
        <v/>
      </c>
      <c r="L6" s="100" t="str">
        <f>'PGM (入力用)'!L6</f>
        <v/>
      </c>
      <c r="M6" s="101"/>
      <c r="N6" s="102"/>
    </row>
    <row r="7" spans="1:14" ht="19.5" customHeight="1">
      <c r="A7" s="6"/>
      <c r="B7" s="4"/>
      <c r="C7" s="91"/>
      <c r="D7" s="92" t="s">
        <v>184</v>
      </c>
      <c r="E7" s="93" t="str">
        <f>CONCATENATE(E2,"-",B2,"-",D7)</f>
        <v>1-1-5</v>
      </c>
      <c r="F7" s="94" t="str">
        <f>VLOOKUP(E1:E722,種目一覧!D1:F506,3,0)</f>
        <v>　</v>
      </c>
      <c r="G7" s="95">
        <f>VLOOKUP(E1:E722,種目一覧!D1:G506,4,0)</f>
        <v>0</v>
      </c>
      <c r="H7" s="96" t="str">
        <f>VLOOKUP(E1:E722,種目一覧!D1:E506,2,0)</f>
        <v>　</v>
      </c>
      <c r="I7" s="97"/>
      <c r="J7" s="98" t="str">
        <f>'PGM (入力用)'!J7</f>
        <v/>
      </c>
      <c r="K7" s="99" t="str">
        <f>'PGM (入力用)'!K7</f>
        <v/>
      </c>
      <c r="L7" s="100" t="str">
        <f>'PGM (入力用)'!L7</f>
        <v/>
      </c>
      <c r="M7" s="101"/>
      <c r="N7" s="102"/>
    </row>
    <row r="8" spans="1:14" ht="19.5" customHeight="1">
      <c r="A8" s="6"/>
      <c r="B8" s="4"/>
      <c r="C8" s="91"/>
      <c r="D8" s="104" t="s">
        <v>185</v>
      </c>
      <c r="E8" s="93" t="str">
        <f>CONCATENATE(E2,"-",B2,"-",D8)</f>
        <v>1-1-6</v>
      </c>
      <c r="F8" s="105" t="str">
        <f>VLOOKUP(E1:E722,種目一覧!D1:F506,3,0)</f>
        <v>　</v>
      </c>
      <c r="G8" s="103">
        <f>VLOOKUP(E1:E722,種目一覧!D1:G506,4,0)</f>
        <v>0</v>
      </c>
      <c r="H8" s="106" t="str">
        <f>VLOOKUP(E1:E722,種目一覧!D1:E506,2,0)</f>
        <v>　</v>
      </c>
      <c r="I8" s="97"/>
      <c r="J8" s="107" t="str">
        <f>'PGM (入力用)'!J8</f>
        <v/>
      </c>
      <c r="K8" s="108" t="str">
        <f>'PGM (入力用)'!K8</f>
        <v/>
      </c>
      <c r="L8" s="109" t="str">
        <f>'PGM (入力用)'!L8</f>
        <v/>
      </c>
      <c r="M8" s="101"/>
      <c r="N8" s="102"/>
    </row>
    <row r="9" spans="1:14" ht="19.5" hidden="1" customHeight="1">
      <c r="A9" s="6"/>
      <c r="B9" s="4"/>
      <c r="C9" s="91"/>
      <c r="D9" s="104" t="s">
        <v>186</v>
      </c>
      <c r="E9" s="110" t="str">
        <f>CONCATENATE(E2,"-",B2,"-",D9)</f>
        <v>1-1-7</v>
      </c>
      <c r="F9" s="111">
        <f>VLOOKUP(E1:E722,種目一覧!D1:F506,3,0)</f>
        <v>0</v>
      </c>
      <c r="G9" s="112">
        <f>VLOOKUP(E1:E722,種目一覧!D1:G506,4,0)</f>
        <v>0</v>
      </c>
      <c r="H9" s="113">
        <f>VLOOKUP(E1:E722,種目一覧!D1:E506,2,0)</f>
        <v>0</v>
      </c>
      <c r="I9" s="114"/>
      <c r="J9" s="107" t="str">
        <f>'PGM (入力用)'!J9</f>
        <v/>
      </c>
      <c r="K9" s="108" t="str">
        <f>'PGM (入力用)'!K9</f>
        <v/>
      </c>
      <c r="L9" s="109" t="str">
        <f>'PGM (入力用)'!L9</f>
        <v/>
      </c>
      <c r="M9" s="115"/>
      <c r="N9" s="102"/>
    </row>
    <row r="10" spans="1:14" ht="19.5" customHeight="1">
      <c r="A10" s="6"/>
      <c r="B10" s="4"/>
      <c r="C10" s="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5"/>
    </row>
    <row r="11" spans="1:14" ht="19.5" customHeight="1">
      <c r="A11" s="23" t="s">
        <v>187</v>
      </c>
      <c r="B11" s="4"/>
      <c r="C11" s="4"/>
      <c r="D11" s="117"/>
      <c r="E11" s="117"/>
      <c r="F11" s="117"/>
      <c r="G11" s="117"/>
      <c r="H11" s="117"/>
      <c r="I11" s="117"/>
      <c r="J11" s="118" t="s">
        <v>170</v>
      </c>
      <c r="K11" s="117"/>
      <c r="L11" s="118" t="str">
        <f>VLOOKUP(E12,大会記録!E1:F89,2,0)</f>
        <v>55.31</v>
      </c>
      <c r="M11" s="117"/>
      <c r="N11" s="5"/>
    </row>
    <row r="12" spans="1:14" ht="19.5" customHeight="1">
      <c r="A12" s="6"/>
      <c r="B12" s="80">
        <v>1</v>
      </c>
      <c r="C12" s="81" t="s">
        <v>171</v>
      </c>
      <c r="D12" s="119"/>
      <c r="E12" s="83">
        <v>2</v>
      </c>
      <c r="F12" s="84" t="s">
        <v>172</v>
      </c>
      <c r="G12" s="85" t="s">
        <v>173</v>
      </c>
      <c r="H12" s="86" t="s">
        <v>174</v>
      </c>
      <c r="I12" s="120"/>
      <c r="J12" s="87" t="s">
        <v>176</v>
      </c>
      <c r="K12" s="86" t="s">
        <v>177</v>
      </c>
      <c r="L12" s="121"/>
      <c r="M12" s="89" t="s">
        <v>178</v>
      </c>
      <c r="N12" s="90"/>
    </row>
    <row r="13" spans="1:14" ht="19.5" customHeight="1">
      <c r="A13" s="6"/>
      <c r="B13" s="4"/>
      <c r="C13" s="91"/>
      <c r="D13" s="92" t="s">
        <v>179</v>
      </c>
      <c r="E13" s="93" t="str">
        <f>CONCATENATE(E12,"-",B12,"-",D13)</f>
        <v>2-1-1</v>
      </c>
      <c r="F13" s="94" t="str">
        <f>VLOOKUP(E1:E722,種目一覧!D1:F506,3,0)</f>
        <v>　</v>
      </c>
      <c r="G13" s="95">
        <f>VLOOKUP(E1:E722,種目一覧!D1:G506,4,0)</f>
        <v>0</v>
      </c>
      <c r="H13" s="96" t="str">
        <f>VLOOKUP(E1:E722,種目一覧!D1:E506,2,0)</f>
        <v>　</v>
      </c>
      <c r="I13" s="97"/>
      <c r="J13" s="98" t="str">
        <f>'PGM (入力用)'!J13</f>
        <v/>
      </c>
      <c r="K13" s="99" t="str">
        <f>'PGM (入力用)'!K13</f>
        <v/>
      </c>
      <c r="L13" s="122"/>
      <c r="M13" s="101"/>
      <c r="N13" s="102"/>
    </row>
    <row r="14" spans="1:14" ht="19.5" customHeight="1">
      <c r="A14" s="6"/>
      <c r="B14" s="4"/>
      <c r="C14" s="91"/>
      <c r="D14" s="92" t="s">
        <v>181</v>
      </c>
      <c r="E14" s="93" t="str">
        <f>CONCATENATE(E12,"-",B12,"-",D14)</f>
        <v>2-1-2</v>
      </c>
      <c r="F14" s="94" t="str">
        <f>VLOOKUP(E1:E722,種目一覧!D1:F506,3,0)</f>
        <v>毛利　智人</v>
      </c>
      <c r="G14" s="103" t="str">
        <f>VLOOKUP(E1:E722,種目一覧!D1:G506,4,0)</f>
        <v>もうり　ともと</v>
      </c>
      <c r="H14" s="96" t="str">
        <f>VLOOKUP(E1:E722,種目一覧!D1:E506,2,0)</f>
        <v>みずほ</v>
      </c>
      <c r="I14" s="97"/>
      <c r="J14" s="98" t="str">
        <f>'PGM (入力用)'!J14</f>
        <v/>
      </c>
      <c r="K14" s="99" t="str">
        <f>'PGM (入力用)'!K14</f>
        <v/>
      </c>
      <c r="L14" s="100" t="str">
        <f>'PGM (入力用)'!L14</f>
        <v/>
      </c>
      <c r="M14" s="101"/>
      <c r="N14" s="102"/>
    </row>
    <row r="15" spans="1:14" ht="19.5" customHeight="1">
      <c r="A15" s="6"/>
      <c r="B15" s="4"/>
      <c r="C15" s="91"/>
      <c r="D15" s="92" t="s">
        <v>182</v>
      </c>
      <c r="E15" s="93" t="str">
        <f>CONCATENATE(E12,"-",B12,"-",D15)</f>
        <v>2-1-3</v>
      </c>
      <c r="F15" s="94" t="str">
        <f>VLOOKUP(E1:E722,種目一覧!D1:F506,3,0)</f>
        <v>小池　貴裕</v>
      </c>
      <c r="G15" s="103" t="str">
        <f>VLOOKUP(E1:E722,種目一覧!D1:G506,4,0)</f>
        <v>こいけ　たかひろ</v>
      </c>
      <c r="H15" s="96" t="str">
        <f>VLOOKUP(E1:E722,種目一覧!D1:E506,2,0)</f>
        <v>三井住友信託</v>
      </c>
      <c r="I15" s="97"/>
      <c r="J15" s="98" t="str">
        <f>'PGM (入力用)'!J15</f>
        <v/>
      </c>
      <c r="K15" s="99" t="str">
        <f>'PGM (入力用)'!K15</f>
        <v/>
      </c>
      <c r="L15" s="100" t="str">
        <f>'PGM (入力用)'!L15</f>
        <v/>
      </c>
      <c r="M15" s="101"/>
      <c r="N15" s="102"/>
    </row>
    <row r="16" spans="1:14" ht="19.5" customHeight="1">
      <c r="A16" s="6"/>
      <c r="B16" s="4"/>
      <c r="C16" s="91"/>
      <c r="D16" s="92" t="s">
        <v>183</v>
      </c>
      <c r="E16" s="93" t="str">
        <f>CONCATENATE(E12,"-",B12,"-",D16)</f>
        <v>2-1-4</v>
      </c>
      <c r="F16" s="94" t="str">
        <f>VLOOKUP(E1:E722,種目一覧!D1:F506,3,0)</f>
        <v>水野　誠豪</v>
      </c>
      <c r="G16" s="103" t="str">
        <f>VLOOKUP(E1:E722,種目一覧!D1:G506,4,0)</f>
        <v>みずの　せいごう</v>
      </c>
      <c r="H16" s="96" t="str">
        <f>VLOOKUP(E1:E722,種目一覧!D1:E506,2,0)</f>
        <v>三菱UFJ銀行</v>
      </c>
      <c r="I16" s="97"/>
      <c r="J16" s="98" t="str">
        <f>'PGM (入力用)'!J16</f>
        <v/>
      </c>
      <c r="K16" s="99" t="str">
        <f>'PGM (入力用)'!K16</f>
        <v/>
      </c>
      <c r="L16" s="100" t="str">
        <f>'PGM (入力用)'!L16</f>
        <v/>
      </c>
      <c r="M16" s="101"/>
      <c r="N16" s="102"/>
    </row>
    <row r="17" spans="1:14" ht="19.5" customHeight="1">
      <c r="A17" s="6"/>
      <c r="B17" s="4"/>
      <c r="C17" s="91"/>
      <c r="D17" s="92" t="s">
        <v>184</v>
      </c>
      <c r="E17" s="93" t="str">
        <f>CONCATENATE(E12,"-",B12,"-",D17)</f>
        <v>2-1-5</v>
      </c>
      <c r="F17" s="94" t="str">
        <f>VLOOKUP(E1:E722,種目一覧!D1:F506,3,0)</f>
        <v>　</v>
      </c>
      <c r="G17" s="95">
        <f>VLOOKUP(E1:E722,種目一覧!D1:G506,4,0)</f>
        <v>0</v>
      </c>
      <c r="H17" s="96" t="str">
        <f>VLOOKUP(E1:E722,種目一覧!D1:E506,2,0)</f>
        <v>　</v>
      </c>
      <c r="I17" s="97"/>
      <c r="J17" s="98" t="str">
        <f>'PGM (入力用)'!J17</f>
        <v/>
      </c>
      <c r="K17" s="99" t="str">
        <f>'PGM (入力用)'!K17</f>
        <v/>
      </c>
      <c r="L17" s="100" t="str">
        <f>'PGM (入力用)'!L17</f>
        <v/>
      </c>
      <c r="M17" s="101"/>
      <c r="N17" s="102"/>
    </row>
    <row r="18" spans="1:14" ht="19.5" customHeight="1">
      <c r="A18" s="6"/>
      <c r="B18" s="4"/>
      <c r="C18" s="91"/>
      <c r="D18" s="104" t="s">
        <v>185</v>
      </c>
      <c r="E18" s="93" t="str">
        <f>CONCATENATE(E12,"-",B12,"-",D18)</f>
        <v>2-1-6</v>
      </c>
      <c r="F18" s="105" t="str">
        <f>VLOOKUP(E1:E722,種目一覧!D1:F506,3,0)</f>
        <v>　</v>
      </c>
      <c r="G18" s="95">
        <f>VLOOKUP(E1:E722,種目一覧!D1:G506,4,0)</f>
        <v>0</v>
      </c>
      <c r="H18" s="106" t="str">
        <f>VLOOKUP(E1:E722,種目一覧!D1:E506,2,0)</f>
        <v>　</v>
      </c>
      <c r="I18" s="97"/>
      <c r="J18" s="107" t="str">
        <f>'PGM (入力用)'!J18</f>
        <v/>
      </c>
      <c r="K18" s="108" t="str">
        <f>'PGM (入力用)'!K18</f>
        <v/>
      </c>
      <c r="L18" s="109" t="str">
        <f>'PGM (入力用)'!L18</f>
        <v/>
      </c>
      <c r="M18" s="101"/>
      <c r="N18" s="102"/>
    </row>
    <row r="19" spans="1:14" ht="19.5" hidden="1" customHeight="1">
      <c r="A19" s="6"/>
      <c r="B19" s="4"/>
      <c r="C19" s="91"/>
      <c r="D19" s="104" t="s">
        <v>186</v>
      </c>
      <c r="E19" s="110" t="str">
        <f>CONCATENATE(E12,"-",B12,"-",D19)</f>
        <v>2-1-7</v>
      </c>
      <c r="F19" s="123" t="str">
        <f>VLOOKUP(E1:E722,種目一覧!D1:F506,3,0)</f>
        <v>　</v>
      </c>
      <c r="G19" s="112">
        <f>VLOOKUP(E1:E722,種目一覧!D1:G506,4,0)</f>
        <v>0</v>
      </c>
      <c r="H19" s="106" t="str">
        <f>VLOOKUP(E1:E722,種目一覧!D1:E506,2,0)</f>
        <v>　</v>
      </c>
      <c r="I19" s="114"/>
      <c r="J19" s="107" t="str">
        <f>'PGM (入力用)'!J19</f>
        <v/>
      </c>
      <c r="K19" s="108" t="str">
        <f>'PGM (入力用)'!K19</f>
        <v/>
      </c>
      <c r="L19" s="109" t="str">
        <f>'PGM (入力用)'!L19</f>
        <v/>
      </c>
      <c r="M19" s="115"/>
      <c r="N19" s="102"/>
    </row>
    <row r="20" spans="1:14" ht="19.5" customHeight="1">
      <c r="A20" s="6"/>
      <c r="B20" s="4"/>
      <c r="C20" s="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5"/>
    </row>
    <row r="21" spans="1:14" ht="19.5" customHeight="1">
      <c r="A21" s="6"/>
      <c r="B21" s="4"/>
      <c r="C21" s="4"/>
      <c r="D21" s="117"/>
      <c r="E21" s="117"/>
      <c r="F21" s="117"/>
      <c r="G21" s="117"/>
      <c r="H21" s="117"/>
      <c r="I21" s="117"/>
      <c r="J21" s="118" t="s">
        <v>170</v>
      </c>
      <c r="K21" s="117"/>
      <c r="L21" s="118" t="str">
        <f>VLOOKUP(E22,大会記録!E1:F89,2,0)</f>
        <v>55.31</v>
      </c>
      <c r="M21" s="117"/>
      <c r="N21" s="5"/>
    </row>
    <row r="22" spans="1:14" ht="19.5" customHeight="1">
      <c r="A22" s="6"/>
      <c r="B22" s="80">
        <v>2</v>
      </c>
      <c r="C22" s="81" t="s">
        <v>171</v>
      </c>
      <c r="D22" s="119"/>
      <c r="E22" s="83">
        <v>2</v>
      </c>
      <c r="F22" s="84" t="s">
        <v>172</v>
      </c>
      <c r="G22" s="85" t="s">
        <v>173</v>
      </c>
      <c r="H22" s="86" t="s">
        <v>174</v>
      </c>
      <c r="I22" s="120"/>
      <c r="J22" s="87" t="s">
        <v>176</v>
      </c>
      <c r="K22" s="86" t="s">
        <v>177</v>
      </c>
      <c r="L22" s="121"/>
      <c r="M22" s="89" t="s">
        <v>178</v>
      </c>
      <c r="N22" s="90"/>
    </row>
    <row r="23" spans="1:14" ht="19.5" customHeight="1">
      <c r="A23" s="6"/>
      <c r="B23" s="4"/>
      <c r="C23" s="91"/>
      <c r="D23" s="92" t="s">
        <v>179</v>
      </c>
      <c r="E23" s="93" t="str">
        <f>CONCATENATE(E22,"-",B22,"-",D23)</f>
        <v>2-2-1</v>
      </c>
      <c r="F23" s="94" t="str">
        <f>VLOOKUP(E1:E722,種目一覧!D1:F506,3,0)</f>
        <v>　</v>
      </c>
      <c r="G23" s="95">
        <f>VLOOKUP(E1:E722,種目一覧!D1:G506,4,0)</f>
        <v>0</v>
      </c>
      <c r="H23" s="96" t="str">
        <f>VLOOKUP(E1:E722,種目一覧!D1:E506,2,0)</f>
        <v>　</v>
      </c>
      <c r="I23" s="97"/>
      <c r="J23" s="98" t="str">
        <f>'PGM (入力用)'!J23</f>
        <v/>
      </c>
      <c r="K23" s="99" t="str">
        <f>'PGM (入力用)'!K23</f>
        <v/>
      </c>
      <c r="L23" s="100" t="str">
        <f>'PGM (入力用)'!L23</f>
        <v/>
      </c>
      <c r="M23" s="101"/>
      <c r="N23" s="102"/>
    </row>
    <row r="24" spans="1:14" ht="19.5" customHeight="1">
      <c r="A24" s="6"/>
      <c r="B24" s="4"/>
      <c r="C24" s="91"/>
      <c r="D24" s="92" t="s">
        <v>181</v>
      </c>
      <c r="E24" s="93" t="str">
        <f>CONCATENATE(E22,"-",B22,"-",D24)</f>
        <v>2-2-2</v>
      </c>
      <c r="F24" s="94" t="str">
        <f>VLOOKUP(E1:E722,種目一覧!D1:F506,3,0)</f>
        <v>山下　晃一</v>
      </c>
      <c r="G24" s="103" t="str">
        <f>VLOOKUP(E1:E722,種目一覧!D1:G506,4,0)</f>
        <v>やました　こういち</v>
      </c>
      <c r="H24" s="96" t="str">
        <f>VLOOKUP(E1:E722,種目一覧!D1:E506,2,0)</f>
        <v>三菱UFJ銀行</v>
      </c>
      <c r="I24" s="97"/>
      <c r="J24" s="98" t="str">
        <f>'PGM (入力用)'!J24</f>
        <v/>
      </c>
      <c r="K24" s="99" t="str">
        <f>'PGM (入力用)'!K24</f>
        <v/>
      </c>
      <c r="L24" s="100" t="str">
        <f>'PGM (入力用)'!L24</f>
        <v/>
      </c>
      <c r="M24" s="101"/>
      <c r="N24" s="102"/>
    </row>
    <row r="25" spans="1:14" ht="19.5" customHeight="1">
      <c r="A25" s="6"/>
      <c r="B25" s="4"/>
      <c r="C25" s="91"/>
      <c r="D25" s="92" t="s">
        <v>182</v>
      </c>
      <c r="E25" s="93" t="str">
        <f>CONCATENATE(E22,"-",B22,"-",D25)</f>
        <v>2-2-3</v>
      </c>
      <c r="F25" s="94" t="str">
        <f>VLOOKUP(E1:E722,種目一覧!D1:F506,3,0)</f>
        <v>今西　慶太</v>
      </c>
      <c r="G25" s="103" t="str">
        <f>VLOOKUP(E1:E722,種目一覧!D1:G506,4,0)</f>
        <v>いまにし　けいた</v>
      </c>
      <c r="H25" s="96" t="str">
        <f>VLOOKUP(E1:E722,種目一覧!D1:E506,2,0)</f>
        <v>三井住友銀行</v>
      </c>
      <c r="I25" s="97"/>
      <c r="J25" s="98" t="str">
        <f>'PGM (入力用)'!J25</f>
        <v/>
      </c>
      <c r="K25" s="99" t="str">
        <f>'PGM (入力用)'!K25</f>
        <v/>
      </c>
      <c r="L25" s="100" t="str">
        <f>'PGM (入力用)'!L25</f>
        <v/>
      </c>
      <c r="M25" s="101"/>
      <c r="N25" s="102"/>
    </row>
    <row r="26" spans="1:14" ht="19.5" customHeight="1">
      <c r="A26" s="6"/>
      <c r="B26" s="4"/>
      <c r="C26" s="91"/>
      <c r="D26" s="92" t="s">
        <v>183</v>
      </c>
      <c r="E26" s="93" t="str">
        <f>CONCATENATE(E22,"-",B22,"-",D26)</f>
        <v>2-2-4</v>
      </c>
      <c r="F26" s="94" t="str">
        <f>VLOOKUP(E1:E722,種目一覧!D1:F506,3,0)</f>
        <v>山本　拓歩</v>
      </c>
      <c r="G26" s="103" t="str">
        <f>VLOOKUP(E1:E722,種目一覧!D1:G506,4,0)</f>
        <v>やまもと　たくほ</v>
      </c>
      <c r="H26" s="96" t="str">
        <f>VLOOKUP(E1:E722,種目一覧!D1:E506,2,0)</f>
        <v>みずほ</v>
      </c>
      <c r="I26" s="97"/>
      <c r="J26" s="98" t="str">
        <f>'PGM (入力用)'!J26</f>
        <v/>
      </c>
      <c r="K26" s="99" t="str">
        <f>'PGM (入力用)'!K26</f>
        <v/>
      </c>
      <c r="L26" s="100" t="str">
        <f>'PGM (入力用)'!L26</f>
        <v/>
      </c>
      <c r="M26" s="101"/>
      <c r="N26" s="102"/>
    </row>
    <row r="27" spans="1:14" ht="19.5" customHeight="1">
      <c r="A27" s="6"/>
      <c r="B27" s="4"/>
      <c r="C27" s="91"/>
      <c r="D27" s="92" t="s">
        <v>184</v>
      </c>
      <c r="E27" s="93" t="str">
        <f>CONCATENATE(E22,"-",B22,"-",D27)</f>
        <v>2-2-5</v>
      </c>
      <c r="F27" s="94" t="str">
        <f>VLOOKUP(E1:E722,種目一覧!D1:F506,3,0)</f>
        <v>平田　直紀</v>
      </c>
      <c r="G27" s="103" t="str">
        <f>VLOOKUP(E1:E722,種目一覧!D1:G506,4,0)</f>
        <v>ひらた　なおき</v>
      </c>
      <c r="H27" s="96" t="str">
        <f>VLOOKUP(E1:E722,種目一覧!D1:E506,2,0)</f>
        <v>三井住友銀行</v>
      </c>
      <c r="I27" s="97"/>
      <c r="J27" s="98" t="str">
        <f>'PGM (入力用)'!J27</f>
        <v/>
      </c>
      <c r="K27" s="99" t="str">
        <f>'PGM (入力用)'!K27</f>
        <v/>
      </c>
      <c r="L27" s="100" t="str">
        <f>'PGM (入力用)'!L27</f>
        <v/>
      </c>
      <c r="M27" s="101"/>
      <c r="N27" s="102"/>
    </row>
    <row r="28" spans="1:14" ht="19.5" customHeight="1">
      <c r="A28" s="6"/>
      <c r="B28" s="4"/>
      <c r="C28" s="91"/>
      <c r="D28" s="104" t="s">
        <v>185</v>
      </c>
      <c r="E28" s="93" t="str">
        <f>CONCATENATE(E22,"-",B22,"-",D28)</f>
        <v>2-2-6</v>
      </c>
      <c r="F28" s="105" t="str">
        <f>VLOOKUP(E1:E722,種目一覧!D1:F506,3,0)</f>
        <v>　</v>
      </c>
      <c r="G28" s="95">
        <f>VLOOKUP(E1:E722,種目一覧!D1:G506,4,0)</f>
        <v>0</v>
      </c>
      <c r="H28" s="106" t="str">
        <f>VLOOKUP(E1:E722,種目一覧!D1:E506,2,0)</f>
        <v>　</v>
      </c>
      <c r="I28" s="97"/>
      <c r="J28" s="107" t="str">
        <f>'PGM (入力用)'!J28</f>
        <v/>
      </c>
      <c r="K28" s="108" t="str">
        <f>'PGM (入力用)'!K28</f>
        <v/>
      </c>
      <c r="L28" s="109" t="str">
        <f>'PGM (入力用)'!L28</f>
        <v/>
      </c>
      <c r="M28" s="101"/>
      <c r="N28" s="102"/>
    </row>
    <row r="29" spans="1:14" ht="19.5" hidden="1" customHeight="1">
      <c r="A29" s="6"/>
      <c r="B29" s="4"/>
      <c r="C29" s="91"/>
      <c r="D29" s="104" t="s">
        <v>186</v>
      </c>
      <c r="E29" s="110" t="str">
        <f>CONCATENATE(E22,"-",B22,"-",D29)</f>
        <v>2-2-7</v>
      </c>
      <c r="F29" s="123" t="str">
        <f>VLOOKUP(E1:E722,種目一覧!D1:F506,3,0)</f>
        <v>　</v>
      </c>
      <c r="G29" s="112">
        <f>VLOOKUP(E1:E722,種目一覧!D1:G506,4,0)</f>
        <v>0</v>
      </c>
      <c r="H29" s="106" t="str">
        <f>VLOOKUP(E1:E722,種目一覧!D1:E506,2,0)</f>
        <v>　</v>
      </c>
      <c r="I29" s="114"/>
      <c r="J29" s="107" t="str">
        <f>'PGM (入力用)'!J29</f>
        <v/>
      </c>
      <c r="K29" s="108" t="str">
        <f>'PGM (入力用)'!K29</f>
        <v/>
      </c>
      <c r="L29" s="109" t="str">
        <f>'PGM (入力用)'!L29</f>
        <v/>
      </c>
      <c r="M29" s="115"/>
      <c r="N29" s="102"/>
    </row>
    <row r="30" spans="1:14" ht="19.5" customHeight="1">
      <c r="A30" s="6"/>
      <c r="B30" s="4"/>
      <c r="C30" s="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5"/>
    </row>
    <row r="31" spans="1:14" ht="19.5" customHeight="1">
      <c r="A31" s="23" t="s">
        <v>188</v>
      </c>
      <c r="B31" s="4"/>
      <c r="C31" s="4"/>
      <c r="D31" s="117"/>
      <c r="E31" s="117"/>
      <c r="F31" s="117"/>
      <c r="G31" s="117"/>
      <c r="H31" s="117"/>
      <c r="I31" s="117"/>
      <c r="J31" s="118" t="s">
        <v>170</v>
      </c>
      <c r="K31" s="117"/>
      <c r="L31" s="118" t="str">
        <f>VLOOKUP(E32,大会記録!E1:F89,2,0)</f>
        <v>27.18</v>
      </c>
      <c r="M31" s="117"/>
      <c r="N31" s="5"/>
    </row>
    <row r="32" spans="1:14" ht="19.5" customHeight="1">
      <c r="A32" s="6"/>
      <c r="B32" s="80">
        <v>1</v>
      </c>
      <c r="C32" s="81" t="s">
        <v>171</v>
      </c>
      <c r="D32" s="119"/>
      <c r="E32" s="83">
        <v>3</v>
      </c>
      <c r="F32" s="84" t="s">
        <v>172</v>
      </c>
      <c r="G32" s="85" t="s">
        <v>173</v>
      </c>
      <c r="H32" s="86" t="s">
        <v>174</v>
      </c>
      <c r="I32" s="120"/>
      <c r="J32" s="87" t="s">
        <v>176</v>
      </c>
      <c r="K32" s="86" t="s">
        <v>177</v>
      </c>
      <c r="L32" s="121"/>
      <c r="M32" s="89" t="s">
        <v>178</v>
      </c>
      <c r="N32" s="90"/>
    </row>
    <row r="33" spans="1:14" ht="19.5" customHeight="1">
      <c r="A33" s="6"/>
      <c r="B33" s="4"/>
      <c r="C33" s="91"/>
      <c r="D33" s="92" t="s">
        <v>179</v>
      </c>
      <c r="E33" s="93" t="str">
        <f>CONCATENATE(E32,"-",B32,"-",D33)</f>
        <v>3-1-1</v>
      </c>
      <c r="F33" s="94" t="str">
        <f>VLOOKUP(E1:E722,種目一覧!D1:F506,3,0)</f>
        <v>　</v>
      </c>
      <c r="G33" s="95">
        <f>VLOOKUP(E1:E722,種目一覧!D1:G506,4,0)</f>
        <v>0</v>
      </c>
      <c r="H33" s="96" t="str">
        <f>VLOOKUP(E1:E722,種目一覧!D1:E506,2,0)</f>
        <v>　</v>
      </c>
      <c r="I33" s="97"/>
      <c r="J33" s="98" t="str">
        <f>'PGM (入力用)'!J33</f>
        <v/>
      </c>
      <c r="K33" s="99" t="str">
        <f>'PGM (入力用)'!K33</f>
        <v/>
      </c>
      <c r="L33" s="100" t="str">
        <f>'PGM (入力用)'!L33</f>
        <v/>
      </c>
      <c r="M33" s="101"/>
      <c r="N33" s="102"/>
    </row>
    <row r="34" spans="1:14" ht="19.5" customHeight="1">
      <c r="A34" s="6"/>
      <c r="B34" s="4"/>
      <c r="C34" s="91"/>
      <c r="D34" s="92" t="s">
        <v>181</v>
      </c>
      <c r="E34" s="93" t="str">
        <f>CONCATENATE(E32,"-",B32,"-",D34)</f>
        <v>3-1-2</v>
      </c>
      <c r="F34" s="94" t="str">
        <f>VLOOKUP(E1:E722,種目一覧!D1:F506,3,0)</f>
        <v>柳川　栄治</v>
      </c>
      <c r="G34" s="103" t="str">
        <f>VLOOKUP(E1:E722,種目一覧!D1:G506,4,0)</f>
        <v>やながわ　えいじ</v>
      </c>
      <c r="H34" s="96" t="str">
        <f>VLOOKUP(E1:E722,種目一覧!D1:E506,2,0)</f>
        <v>みずほ</v>
      </c>
      <c r="I34" s="97"/>
      <c r="J34" s="98" t="str">
        <f>'PGM (入力用)'!J34</f>
        <v/>
      </c>
      <c r="K34" s="99" t="str">
        <f>'PGM (入力用)'!K34</f>
        <v/>
      </c>
      <c r="L34" s="100" t="str">
        <f>'PGM (入力用)'!L34</f>
        <v/>
      </c>
      <c r="M34" s="101"/>
      <c r="N34" s="102"/>
    </row>
    <row r="35" spans="1:14" ht="19.5" customHeight="1">
      <c r="A35" s="6"/>
      <c r="B35" s="4"/>
      <c r="C35" s="91"/>
      <c r="D35" s="92" t="s">
        <v>182</v>
      </c>
      <c r="E35" s="93" t="str">
        <f>CONCATENATE(E32,"-",B32,"-",D35)</f>
        <v>3-1-3</v>
      </c>
      <c r="F35" s="94" t="str">
        <f>VLOOKUP(E1:E722,種目一覧!D1:F506,3,0)</f>
        <v>猪狩　芳文</v>
      </c>
      <c r="G35" s="103" t="str">
        <f>VLOOKUP(E1:E722,種目一覧!D1:G506,4,0)</f>
        <v>いがり　よしふみ</v>
      </c>
      <c r="H35" s="96" t="str">
        <f>VLOOKUP(E1:E722,種目一覧!D1:E506,2,0)</f>
        <v>みずほ</v>
      </c>
      <c r="I35" s="97"/>
      <c r="J35" s="98" t="str">
        <f>'PGM (入力用)'!J35</f>
        <v/>
      </c>
      <c r="K35" s="99" t="str">
        <f>'PGM (入力用)'!K35</f>
        <v/>
      </c>
      <c r="L35" s="100" t="str">
        <f>'PGM (入力用)'!L35</f>
        <v/>
      </c>
      <c r="M35" s="101"/>
      <c r="N35" s="102"/>
    </row>
    <row r="36" spans="1:14" ht="19.5" customHeight="1">
      <c r="A36" s="6"/>
      <c r="B36" s="4"/>
      <c r="C36" s="91"/>
      <c r="D36" s="92" t="s">
        <v>183</v>
      </c>
      <c r="E36" s="93" t="str">
        <f>CONCATENATE(E32,"-",B32,"-",D36)</f>
        <v>3-1-4</v>
      </c>
      <c r="F36" s="94" t="str">
        <f>VLOOKUP(E1:E722,種目一覧!D1:F506,3,0)</f>
        <v>近藤　和貴</v>
      </c>
      <c r="G36" s="103" t="str">
        <f>VLOOKUP(E1:E722,種目一覧!D1:G506,4,0)</f>
        <v>こんどう  かずき</v>
      </c>
      <c r="H36" s="96" t="str">
        <f>VLOOKUP(E1:E722,種目一覧!D1:E506,2,0)</f>
        <v>三菱UFJ信託</v>
      </c>
      <c r="I36" s="97"/>
      <c r="J36" s="98" t="str">
        <f>'PGM (入力用)'!J36</f>
        <v/>
      </c>
      <c r="K36" s="99" t="str">
        <f>'PGM (入力用)'!K36</f>
        <v/>
      </c>
      <c r="L36" s="100" t="str">
        <f>'PGM (入力用)'!L36</f>
        <v/>
      </c>
      <c r="M36" s="101"/>
      <c r="N36" s="102"/>
    </row>
    <row r="37" spans="1:14" ht="19.5" customHeight="1">
      <c r="A37" s="6"/>
      <c r="B37" s="4"/>
      <c r="C37" s="91"/>
      <c r="D37" s="92" t="s">
        <v>184</v>
      </c>
      <c r="E37" s="93" t="str">
        <f>CONCATENATE(E32,"-",B32,"-",D37)</f>
        <v>3-1-5</v>
      </c>
      <c r="F37" s="94" t="str">
        <f>VLOOKUP(E1:E722,種目一覧!D1:F506,3,0)</f>
        <v>藤田　万之葉</v>
      </c>
      <c r="G37" s="103" t="str">
        <f>VLOOKUP(E1:E722,種目一覧!D1:G506,4,0)</f>
        <v>ふじた　ましば</v>
      </c>
      <c r="H37" s="96" t="str">
        <f>VLOOKUP(E1:E722,種目一覧!D1:E506,2,0)</f>
        <v>三井住友信託</v>
      </c>
      <c r="I37" s="97"/>
      <c r="J37" s="98" t="str">
        <f>'PGM (入力用)'!J37</f>
        <v/>
      </c>
      <c r="K37" s="99" t="str">
        <f>'PGM (入力用)'!K37</f>
        <v/>
      </c>
      <c r="L37" s="100" t="str">
        <f>'PGM (入力用)'!L37</f>
        <v/>
      </c>
      <c r="M37" s="101"/>
      <c r="N37" s="102"/>
    </row>
    <row r="38" spans="1:14" ht="19.5" customHeight="1">
      <c r="A38" s="6"/>
      <c r="B38" s="4"/>
      <c r="C38" s="91"/>
      <c r="D38" s="104" t="s">
        <v>185</v>
      </c>
      <c r="E38" s="93" t="str">
        <f>CONCATENATE(E32,"-",B32,"-",D38)</f>
        <v>3-1-6</v>
      </c>
      <c r="F38" s="105" t="str">
        <f>VLOOKUP(E1:E722,種目一覧!D1:F506,3,0)</f>
        <v>　</v>
      </c>
      <c r="G38" s="95">
        <f>VLOOKUP(E1:E722,種目一覧!D1:G506,4,0)</f>
        <v>0</v>
      </c>
      <c r="H38" s="106" t="str">
        <f>VLOOKUP(E1:E722,種目一覧!D1:E506,2,0)</f>
        <v>　</v>
      </c>
      <c r="I38" s="97"/>
      <c r="J38" s="107" t="str">
        <f>'PGM (入力用)'!J38</f>
        <v/>
      </c>
      <c r="K38" s="108" t="str">
        <f>'PGM (入力用)'!K38</f>
        <v/>
      </c>
      <c r="L38" s="109" t="str">
        <f>'PGM (入力用)'!L38</f>
        <v/>
      </c>
      <c r="M38" s="101"/>
      <c r="N38" s="102"/>
    </row>
    <row r="39" spans="1:14" ht="19.5" hidden="1" customHeight="1">
      <c r="A39" s="6"/>
      <c r="B39" s="4"/>
      <c r="C39" s="91"/>
      <c r="D39" s="104" t="s">
        <v>186</v>
      </c>
      <c r="E39" s="110" t="str">
        <f>CONCATENATE(E32,"-",B32,"-",D39)</f>
        <v>3-1-7</v>
      </c>
      <c r="F39" s="111">
        <f>VLOOKUP(E1:E722,種目一覧!D1:F506,3,0)</f>
        <v>0</v>
      </c>
      <c r="G39" s="112">
        <f>VLOOKUP(E1:E722,種目一覧!D1:G506,4,0)</f>
        <v>0</v>
      </c>
      <c r="H39" s="113">
        <f>VLOOKUP(E1:E722,種目一覧!D1:E506,2,0)</f>
        <v>0</v>
      </c>
      <c r="I39" s="114"/>
      <c r="J39" s="107" t="str">
        <f>'PGM (入力用)'!J39</f>
        <v/>
      </c>
      <c r="K39" s="108" t="str">
        <f>'PGM (入力用)'!K39</f>
        <v/>
      </c>
      <c r="L39" s="109" t="str">
        <f>'PGM (入力用)'!L39</f>
        <v/>
      </c>
      <c r="M39" s="115"/>
      <c r="N39" s="102"/>
    </row>
    <row r="40" spans="1:14" ht="19.5" customHeight="1">
      <c r="A40" s="6"/>
      <c r="B40" s="4"/>
      <c r="C40" s="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5"/>
    </row>
    <row r="41" spans="1:14" ht="19.5" customHeight="1">
      <c r="A41" s="23" t="s">
        <v>189</v>
      </c>
      <c r="B41" s="4"/>
      <c r="C41" s="4"/>
      <c r="D41" s="117"/>
      <c r="E41" s="117"/>
      <c r="F41" s="117"/>
      <c r="G41" s="117"/>
      <c r="H41" s="117"/>
      <c r="I41" s="117"/>
      <c r="J41" s="118" t="s">
        <v>170</v>
      </c>
      <c r="K41" s="117"/>
      <c r="L41" s="118" t="str">
        <f>VLOOKUP(E42,大会記録!E1:F89,2,0)</f>
        <v xml:space="preserve"> 　27.70</v>
      </c>
      <c r="M41" s="117"/>
      <c r="N41" s="5"/>
    </row>
    <row r="42" spans="1:14" ht="19.5" customHeight="1">
      <c r="A42" s="6"/>
      <c r="B42" s="80">
        <v>1</v>
      </c>
      <c r="C42" s="81" t="s">
        <v>171</v>
      </c>
      <c r="D42" s="119"/>
      <c r="E42" s="83">
        <v>4</v>
      </c>
      <c r="F42" s="84" t="s">
        <v>172</v>
      </c>
      <c r="G42" s="85" t="s">
        <v>173</v>
      </c>
      <c r="H42" s="86" t="s">
        <v>174</v>
      </c>
      <c r="I42" s="120"/>
      <c r="J42" s="87" t="s">
        <v>176</v>
      </c>
      <c r="K42" s="86" t="s">
        <v>177</v>
      </c>
      <c r="L42" s="121"/>
      <c r="M42" s="89" t="s">
        <v>178</v>
      </c>
      <c r="N42" s="90"/>
    </row>
    <row r="43" spans="1:14" ht="19.5" customHeight="1">
      <c r="A43" s="6"/>
      <c r="B43" s="4"/>
      <c r="C43" s="91"/>
      <c r="D43" s="92" t="s">
        <v>179</v>
      </c>
      <c r="E43" s="93" t="str">
        <f>CONCATENATE(E42,"-",B42,"-",D43)</f>
        <v>4-1-1</v>
      </c>
      <c r="F43" s="94" t="str">
        <f>VLOOKUP(E1:E722,種目一覧!D1:F506,3,0)</f>
        <v>　</v>
      </c>
      <c r="G43" s="95">
        <f>VLOOKUP(E1:E722,種目一覧!D1:G506,4,0)</f>
        <v>0</v>
      </c>
      <c r="H43" s="96" t="str">
        <f>VLOOKUP(E1:E722,種目一覧!D1:E506,2,0)</f>
        <v>　</v>
      </c>
      <c r="I43" s="97"/>
      <c r="J43" s="98" t="str">
        <f>'PGM (入力用)'!J43</f>
        <v/>
      </c>
      <c r="K43" s="99" t="str">
        <f>'PGM (入力用)'!K43</f>
        <v/>
      </c>
      <c r="L43" s="100" t="str">
        <f>'PGM (入力用)'!L43</f>
        <v/>
      </c>
      <c r="M43" s="101"/>
      <c r="N43" s="102"/>
    </row>
    <row r="44" spans="1:14" ht="19.5" customHeight="1">
      <c r="A44" s="6"/>
      <c r="B44" s="4"/>
      <c r="C44" s="91"/>
      <c r="D44" s="92" t="s">
        <v>181</v>
      </c>
      <c r="E44" s="93" t="str">
        <f>CONCATENATE(E42,"-",B42,"-",D44)</f>
        <v>4-1-2</v>
      </c>
      <c r="F44" s="94" t="str">
        <f>VLOOKUP(E1:E722,種目一覧!D1:F506,3,0)</f>
        <v>轟　芳枝</v>
      </c>
      <c r="G44" s="103" t="str">
        <f>VLOOKUP(E1:E722,種目一覧!D1:G506,4,0)</f>
        <v>とどろき　よしえ</v>
      </c>
      <c r="H44" s="96" t="str">
        <f>VLOOKUP(E1:E722,種目一覧!D1:E506,2,0)</f>
        <v>三井住友信託</v>
      </c>
      <c r="I44" s="97"/>
      <c r="J44" s="98" t="str">
        <f>'PGM (入力用)'!J44</f>
        <v/>
      </c>
      <c r="K44" s="99" t="str">
        <f>'PGM (入力用)'!K44</f>
        <v/>
      </c>
      <c r="L44" s="100" t="str">
        <f>'PGM (入力用)'!L44</f>
        <v/>
      </c>
      <c r="M44" s="101"/>
      <c r="N44" s="102"/>
    </row>
    <row r="45" spans="1:14" ht="19.5" customHeight="1">
      <c r="A45" s="6"/>
      <c r="B45" s="4"/>
      <c r="C45" s="91"/>
      <c r="D45" s="92" t="s">
        <v>182</v>
      </c>
      <c r="E45" s="93" t="str">
        <f>CONCATENATE(E42,"-",B42,"-",D45)</f>
        <v>4-1-3</v>
      </c>
      <c r="F45" s="94" t="str">
        <f>VLOOKUP(E1:E722,種目一覧!D1:F506,3,0)</f>
        <v>伊藤　美樹子</v>
      </c>
      <c r="G45" s="103" t="str">
        <f>VLOOKUP(E1:E722,種目一覧!D1:G506,4,0)</f>
        <v>いとう　みきこ</v>
      </c>
      <c r="H45" s="96" t="str">
        <f>VLOOKUP(E1:E722,種目一覧!D1:E506,2,0)</f>
        <v>三井住友銀行</v>
      </c>
      <c r="I45" s="97"/>
      <c r="J45" s="98" t="str">
        <f>'PGM (入力用)'!J45</f>
        <v/>
      </c>
      <c r="K45" s="99" t="str">
        <f>'PGM (入力用)'!K45</f>
        <v/>
      </c>
      <c r="L45" s="100" t="str">
        <f>'PGM (入力用)'!L45</f>
        <v/>
      </c>
      <c r="M45" s="101"/>
      <c r="N45" s="102"/>
    </row>
    <row r="46" spans="1:14" ht="19.5" customHeight="1">
      <c r="A46" s="6"/>
      <c r="B46" s="4"/>
      <c r="C46" s="91"/>
      <c r="D46" s="92" t="s">
        <v>183</v>
      </c>
      <c r="E46" s="93" t="str">
        <f>CONCATENATE(E42,"-",B42,"-",D46)</f>
        <v>4-1-4</v>
      </c>
      <c r="F46" s="94" t="str">
        <f>VLOOKUP(E1:E722,種目一覧!D1:F506,3,0)</f>
        <v>長谷　雪那</v>
      </c>
      <c r="G46" s="103" t="str">
        <f>VLOOKUP(E1:E722,種目一覧!D1:G506,4,0)</f>
        <v>はせ　ゆきな</v>
      </c>
      <c r="H46" s="96" t="str">
        <f>VLOOKUP(E1:E722,種目一覧!D1:E506,2,0)</f>
        <v>三菱UFJ銀行</v>
      </c>
      <c r="I46" s="97"/>
      <c r="J46" s="98" t="str">
        <f>'PGM (入力用)'!J46</f>
        <v/>
      </c>
      <c r="K46" s="99" t="str">
        <f>'PGM (入力用)'!K46</f>
        <v/>
      </c>
      <c r="L46" s="100" t="str">
        <f>'PGM (入力用)'!L46</f>
        <v/>
      </c>
      <c r="M46" s="101"/>
      <c r="N46" s="102"/>
    </row>
    <row r="47" spans="1:14" ht="19.5" customHeight="1">
      <c r="A47" s="6"/>
      <c r="B47" s="4"/>
      <c r="C47" s="91"/>
      <c r="D47" s="92" t="s">
        <v>184</v>
      </c>
      <c r="E47" s="93" t="str">
        <f>CONCATENATE(E42,"-",B42,"-",D47)</f>
        <v>4-1-5</v>
      </c>
      <c r="F47" s="94" t="str">
        <f>VLOOKUP(E1:E722,種目一覧!D1:F506,3,0)</f>
        <v>　</v>
      </c>
      <c r="G47" s="95">
        <f>VLOOKUP(E1:E722,種目一覧!D1:G506,4,0)</f>
        <v>0</v>
      </c>
      <c r="H47" s="96" t="str">
        <f>VLOOKUP(E1:E722,種目一覧!D1:E506,2,0)</f>
        <v>　</v>
      </c>
      <c r="I47" s="97"/>
      <c r="J47" s="98" t="str">
        <f>'PGM (入力用)'!J47</f>
        <v/>
      </c>
      <c r="K47" s="99" t="str">
        <f>'PGM (入力用)'!K47</f>
        <v/>
      </c>
      <c r="L47" s="100" t="str">
        <f>'PGM (入力用)'!L47</f>
        <v/>
      </c>
      <c r="M47" s="101"/>
      <c r="N47" s="102"/>
    </row>
    <row r="48" spans="1:14" ht="19.5" customHeight="1">
      <c r="A48" s="6"/>
      <c r="B48" s="4"/>
      <c r="C48" s="91"/>
      <c r="D48" s="104" t="s">
        <v>185</v>
      </c>
      <c r="E48" s="93" t="str">
        <f>CONCATENATE(E42,"-",B42,"-",D48)</f>
        <v>4-1-6</v>
      </c>
      <c r="F48" s="105" t="str">
        <f>VLOOKUP(E1:E722,種目一覧!D1:F506,3,0)</f>
        <v>　</v>
      </c>
      <c r="G48" s="95">
        <f>VLOOKUP(E1:E722,種目一覧!D1:G506,4,0)</f>
        <v>0</v>
      </c>
      <c r="H48" s="106" t="str">
        <f>VLOOKUP(E1:E722,種目一覧!D1:E506,2,0)</f>
        <v>　</v>
      </c>
      <c r="I48" s="97"/>
      <c r="J48" s="107" t="str">
        <f>'PGM (入力用)'!J48</f>
        <v/>
      </c>
      <c r="K48" s="108" t="str">
        <f>'PGM (入力用)'!K48</f>
        <v/>
      </c>
      <c r="L48" s="109" t="str">
        <f>'PGM (入力用)'!L48</f>
        <v/>
      </c>
      <c r="M48" s="101"/>
      <c r="N48" s="102"/>
    </row>
    <row r="49" spans="1:14" ht="19.5" hidden="1" customHeight="1">
      <c r="A49" s="6"/>
      <c r="B49" s="4"/>
      <c r="C49" s="91"/>
      <c r="D49" s="104" t="s">
        <v>186</v>
      </c>
      <c r="E49" s="110" t="str">
        <f>CONCATENATE(E42,"-",B42,"-",D49)</f>
        <v>4-1-7</v>
      </c>
      <c r="F49" s="123" t="str">
        <f>VLOOKUP(E1:E722,種目一覧!D1:F506,3,0)</f>
        <v>　</v>
      </c>
      <c r="G49" s="112">
        <f>VLOOKUP(E1:E722,種目一覧!D1:G506,4,0)</f>
        <v>0</v>
      </c>
      <c r="H49" s="106" t="str">
        <f>VLOOKUP(E1:E722,種目一覧!D1:E506,2,0)</f>
        <v>　</v>
      </c>
      <c r="I49" s="114"/>
      <c r="J49" s="107" t="str">
        <f>'PGM (入力用)'!J49</f>
        <v/>
      </c>
      <c r="K49" s="108" t="str">
        <f>'PGM (入力用)'!K49</f>
        <v/>
      </c>
      <c r="L49" s="109" t="str">
        <f>'PGM (入力用)'!L49</f>
        <v/>
      </c>
      <c r="M49" s="115"/>
      <c r="N49" s="102"/>
    </row>
    <row r="50" spans="1:14" ht="19.5" hidden="1" customHeight="1">
      <c r="A50" s="6"/>
      <c r="B50" s="4"/>
      <c r="C50" s="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5"/>
    </row>
    <row r="51" spans="1:14" ht="19.5" hidden="1" customHeight="1">
      <c r="A51" s="6"/>
      <c r="B51" s="4"/>
      <c r="C51" s="4"/>
      <c r="D51" s="117"/>
      <c r="E51" s="117"/>
      <c r="F51" s="117"/>
      <c r="G51" s="117"/>
      <c r="H51" s="117"/>
      <c r="I51" s="117"/>
      <c r="J51" s="118" t="s">
        <v>170</v>
      </c>
      <c r="K51" s="117"/>
      <c r="L51" s="118" t="str">
        <f>VLOOKUP(E52,大会記録!E1:F89,2,0)</f>
        <v xml:space="preserve"> 　27.70</v>
      </c>
      <c r="M51" s="117"/>
      <c r="N51" s="5"/>
    </row>
    <row r="52" spans="1:14" ht="19.5" hidden="1" customHeight="1">
      <c r="A52" s="6"/>
      <c r="B52" s="80">
        <v>2</v>
      </c>
      <c r="C52" s="81" t="s">
        <v>171</v>
      </c>
      <c r="D52" s="119"/>
      <c r="E52" s="83">
        <v>4</v>
      </c>
      <c r="F52" s="124" t="s">
        <v>172</v>
      </c>
      <c r="G52" s="85" t="s">
        <v>173</v>
      </c>
      <c r="H52" s="86" t="s">
        <v>174</v>
      </c>
      <c r="I52" s="120"/>
      <c r="J52" s="87" t="s">
        <v>176</v>
      </c>
      <c r="K52" s="86" t="s">
        <v>177</v>
      </c>
      <c r="L52" s="121"/>
      <c r="M52" s="89" t="s">
        <v>178</v>
      </c>
      <c r="N52" s="90"/>
    </row>
    <row r="53" spans="1:14" ht="19.5" hidden="1" customHeight="1">
      <c r="A53" s="6"/>
      <c r="B53" s="4"/>
      <c r="C53" s="91"/>
      <c r="D53" s="92" t="s">
        <v>179</v>
      </c>
      <c r="E53" s="93" t="str">
        <f>CONCATENATE(E52,"-",B52,"-",D53)</f>
        <v>4-2-1</v>
      </c>
      <c r="F53" s="125">
        <f>VLOOKUP(E1:E722,種目一覧!D1:F506,3,0)</f>
        <v>0</v>
      </c>
      <c r="G53" s="103">
        <f>VLOOKUP(E1:E722,種目一覧!D1:G506,4,0)</f>
        <v>0</v>
      </c>
      <c r="H53" s="126">
        <f>VLOOKUP(E1:E722,種目一覧!D1:E506,2,0)</f>
        <v>0</v>
      </c>
      <c r="I53" s="97"/>
      <c r="J53" s="98" t="str">
        <f>'PGM (入力用)'!J53</f>
        <v/>
      </c>
      <c r="K53" s="99" t="str">
        <f>'PGM (入力用)'!K53</f>
        <v/>
      </c>
      <c r="L53" s="100" t="str">
        <f>'PGM (入力用)'!L53</f>
        <v/>
      </c>
      <c r="M53" s="101"/>
      <c r="N53" s="102"/>
    </row>
    <row r="54" spans="1:14" ht="19.5" hidden="1" customHeight="1">
      <c r="A54" s="6"/>
      <c r="B54" s="4"/>
      <c r="C54" s="91"/>
      <c r="D54" s="92" t="s">
        <v>181</v>
      </c>
      <c r="E54" s="93" t="str">
        <f>CONCATENATE(E52,"-",B52,"-",D54)</f>
        <v>4-2-2</v>
      </c>
      <c r="F54" s="125">
        <f>VLOOKUP(E1:E722,種目一覧!D1:F506,3,0)</f>
        <v>0</v>
      </c>
      <c r="G54" s="103">
        <f>VLOOKUP(E1:E722,種目一覧!D1:G506,4,0)</f>
        <v>0</v>
      </c>
      <c r="H54" s="126">
        <f>VLOOKUP(E1:E722,種目一覧!D1:E506,2,0)</f>
        <v>0</v>
      </c>
      <c r="I54" s="97"/>
      <c r="J54" s="98" t="str">
        <f>'PGM (入力用)'!J54</f>
        <v/>
      </c>
      <c r="K54" s="99" t="str">
        <f>'PGM (入力用)'!K54</f>
        <v/>
      </c>
      <c r="L54" s="100" t="str">
        <f>'PGM (入力用)'!L54</f>
        <v/>
      </c>
      <c r="M54" s="101"/>
      <c r="N54" s="102"/>
    </row>
    <row r="55" spans="1:14" ht="19.5" hidden="1" customHeight="1">
      <c r="A55" s="6"/>
      <c r="B55" s="4"/>
      <c r="C55" s="91"/>
      <c r="D55" s="92" t="s">
        <v>182</v>
      </c>
      <c r="E55" s="93" t="str">
        <f>CONCATENATE(E52,"-",B52,"-",D55)</f>
        <v>4-2-3</v>
      </c>
      <c r="F55" s="127">
        <f>VLOOKUP(E1:E722,種目一覧!D1:F506,3,0)</f>
        <v>0</v>
      </c>
      <c r="G55" s="95">
        <f>VLOOKUP(E1:E722,種目一覧!D1:G506,4,0)</f>
        <v>0</v>
      </c>
      <c r="H55" s="126">
        <f>VLOOKUP(E1:E722,種目一覧!D1:E506,2,0)</f>
        <v>0</v>
      </c>
      <c r="I55" s="97"/>
      <c r="J55" s="98" t="str">
        <f>'PGM (入力用)'!J55</f>
        <v/>
      </c>
      <c r="K55" s="99" t="str">
        <f>'PGM (入力用)'!K55</f>
        <v/>
      </c>
      <c r="L55" s="100" t="str">
        <f>'PGM (入力用)'!L55</f>
        <v/>
      </c>
      <c r="M55" s="101"/>
      <c r="N55" s="102"/>
    </row>
    <row r="56" spans="1:14" ht="19.5" hidden="1" customHeight="1">
      <c r="A56" s="6"/>
      <c r="B56" s="4"/>
      <c r="C56" s="91"/>
      <c r="D56" s="92" t="s">
        <v>183</v>
      </c>
      <c r="E56" s="93" t="str">
        <f>CONCATENATE(E52,"-",B52,"-",D56)</f>
        <v>4-2-4</v>
      </c>
      <c r="F56" s="127">
        <f>VLOOKUP(E1:E722,種目一覧!D1:F506,3,0)</f>
        <v>0</v>
      </c>
      <c r="G56" s="95">
        <f>VLOOKUP(E1:E722,種目一覧!D1:G506,4,0)</f>
        <v>0</v>
      </c>
      <c r="H56" s="126">
        <f>VLOOKUP(E1:E722,種目一覧!D1:E506,2,0)</f>
        <v>0</v>
      </c>
      <c r="I56" s="97"/>
      <c r="J56" s="98" t="str">
        <f>'PGM (入力用)'!J56</f>
        <v/>
      </c>
      <c r="K56" s="99" t="str">
        <f>'PGM (入力用)'!K56</f>
        <v/>
      </c>
      <c r="L56" s="100" t="str">
        <f>'PGM (入力用)'!L56</f>
        <v/>
      </c>
      <c r="M56" s="101"/>
      <c r="N56" s="102"/>
    </row>
    <row r="57" spans="1:14" ht="19.5" hidden="1" customHeight="1">
      <c r="A57" s="6"/>
      <c r="B57" s="4"/>
      <c r="C57" s="91"/>
      <c r="D57" s="92" t="s">
        <v>184</v>
      </c>
      <c r="E57" s="93" t="str">
        <f>CONCATENATE(E52,"-",B52,"-",D57)</f>
        <v>4-2-5</v>
      </c>
      <c r="F57" s="127">
        <f>VLOOKUP(E1:E722,種目一覧!D1:F506,3,0)</f>
        <v>0</v>
      </c>
      <c r="G57" s="95">
        <f>VLOOKUP(E1:E722,種目一覧!D1:G506,4,0)</f>
        <v>0</v>
      </c>
      <c r="H57" s="126">
        <f>VLOOKUP(E1:E722,種目一覧!D1:E506,2,0)</f>
        <v>0</v>
      </c>
      <c r="I57" s="97"/>
      <c r="J57" s="98" t="str">
        <f>'PGM (入力用)'!J57</f>
        <v/>
      </c>
      <c r="K57" s="99" t="str">
        <f>'PGM (入力用)'!K57</f>
        <v/>
      </c>
      <c r="L57" s="100" t="str">
        <f>'PGM (入力用)'!L57</f>
        <v/>
      </c>
      <c r="M57" s="101"/>
      <c r="N57" s="102"/>
    </row>
    <row r="58" spans="1:14" ht="19.5" hidden="1" customHeight="1">
      <c r="A58" s="6"/>
      <c r="B58" s="4"/>
      <c r="C58" s="91"/>
      <c r="D58" s="92" t="s">
        <v>185</v>
      </c>
      <c r="E58" s="93" t="str">
        <f>CONCATENATE(E52,"-",B52,"-",D58)</f>
        <v>4-2-6</v>
      </c>
      <c r="F58" s="125">
        <f>VLOOKUP(E1:E722,種目一覧!D1:F506,3,0)</f>
        <v>0</v>
      </c>
      <c r="G58" s="103">
        <f>VLOOKUP(E1:E722,種目一覧!D1:G506,4,0)</f>
        <v>0</v>
      </c>
      <c r="H58" s="126">
        <f>VLOOKUP(E1:E722,種目一覧!D1:E506,2,0)</f>
        <v>0</v>
      </c>
      <c r="I58" s="97"/>
      <c r="J58" s="98" t="str">
        <f>'PGM (入力用)'!J58</f>
        <v/>
      </c>
      <c r="K58" s="99" t="str">
        <f>'PGM (入力用)'!K58</f>
        <v/>
      </c>
      <c r="L58" s="100" t="str">
        <f>'PGM (入力用)'!L58</f>
        <v/>
      </c>
      <c r="M58" s="101"/>
      <c r="N58" s="102"/>
    </row>
    <row r="59" spans="1:14" ht="19.5" hidden="1" customHeight="1">
      <c r="A59" s="6"/>
      <c r="B59" s="4"/>
      <c r="C59" s="91"/>
      <c r="D59" s="104" t="s">
        <v>186</v>
      </c>
      <c r="E59" s="110" t="str">
        <f>CONCATENATE(E52,"-",B52,"-",D59)</f>
        <v>4-2-7</v>
      </c>
      <c r="F59" s="111">
        <f>VLOOKUP(E1:E722,種目一覧!D1:F506,3,0)</f>
        <v>0</v>
      </c>
      <c r="G59" s="112">
        <f>VLOOKUP(E1:E722,種目一覧!D1:G506,4,0)</f>
        <v>0</v>
      </c>
      <c r="H59" s="113">
        <f>VLOOKUP(E1:E722,種目一覧!D1:E506,2,0)</f>
        <v>0</v>
      </c>
      <c r="I59" s="114"/>
      <c r="J59" s="107" t="str">
        <f>'PGM (入力用)'!J59</f>
        <v/>
      </c>
      <c r="K59" s="108" t="str">
        <f>'PGM (入力用)'!K59</f>
        <v/>
      </c>
      <c r="L59" s="109" t="str">
        <f>'PGM (入力用)'!L59</f>
        <v/>
      </c>
      <c r="M59" s="115"/>
      <c r="N59" s="102"/>
    </row>
    <row r="60" spans="1:14" ht="19.5" customHeight="1">
      <c r="A60" s="6"/>
      <c r="B60" s="4"/>
      <c r="C60" s="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5"/>
    </row>
    <row r="61" spans="1:14" ht="19.5" customHeight="1">
      <c r="A61" s="23" t="s">
        <v>190</v>
      </c>
      <c r="B61" s="4"/>
      <c r="C61" s="4"/>
      <c r="D61" s="117"/>
      <c r="E61" s="117"/>
      <c r="F61" s="117"/>
      <c r="G61" s="117"/>
      <c r="H61" s="117"/>
      <c r="I61" s="117"/>
      <c r="J61" s="118" t="s">
        <v>170</v>
      </c>
      <c r="K61" s="117"/>
      <c r="L61" s="118" t="str">
        <f>VLOOKUP(E62,大会記録!E1:F89,2,0)</f>
        <v xml:space="preserve"> 　53.75</v>
      </c>
      <c r="M61" s="117"/>
      <c r="N61" s="5"/>
    </row>
    <row r="62" spans="1:14" ht="19.5" customHeight="1">
      <c r="A62" s="6"/>
      <c r="B62" s="80">
        <v>1</v>
      </c>
      <c r="C62" s="81" t="s">
        <v>171</v>
      </c>
      <c r="D62" s="119"/>
      <c r="E62" s="83">
        <v>5</v>
      </c>
      <c r="F62" s="84" t="s">
        <v>172</v>
      </c>
      <c r="G62" s="85" t="s">
        <v>173</v>
      </c>
      <c r="H62" s="86" t="s">
        <v>174</v>
      </c>
      <c r="I62" s="120"/>
      <c r="J62" s="87" t="s">
        <v>176</v>
      </c>
      <c r="K62" s="86" t="s">
        <v>177</v>
      </c>
      <c r="L62" s="121"/>
      <c r="M62" s="89" t="s">
        <v>178</v>
      </c>
      <c r="N62" s="90"/>
    </row>
    <row r="63" spans="1:14" ht="19.5" customHeight="1">
      <c r="A63" s="6"/>
      <c r="B63" s="4"/>
      <c r="C63" s="91"/>
      <c r="D63" s="92" t="s">
        <v>179</v>
      </c>
      <c r="E63" s="93" t="str">
        <f>CONCATENATE(E62,"-",B62,"-",D63)</f>
        <v>5-1-1</v>
      </c>
      <c r="F63" s="94" t="str">
        <f>VLOOKUP(E1:E722,種目一覧!D1:F506,3,0)</f>
        <v>　</v>
      </c>
      <c r="G63" s="95">
        <f>VLOOKUP(E1:E722,種目一覧!D1:G506,4,0)</f>
        <v>0</v>
      </c>
      <c r="H63" s="96" t="str">
        <f>VLOOKUP(E1:E722,種目一覧!D1:E506,2,0)</f>
        <v>　</v>
      </c>
      <c r="I63" s="97"/>
      <c r="J63" s="98" t="str">
        <f>'PGM (入力用)'!J63</f>
        <v/>
      </c>
      <c r="K63" s="99" t="str">
        <f>'PGM (入力用)'!K63</f>
        <v/>
      </c>
      <c r="L63" s="100" t="str">
        <f>'PGM (入力用)'!L63</f>
        <v/>
      </c>
      <c r="M63" s="101"/>
      <c r="N63" s="102"/>
    </row>
    <row r="64" spans="1:14" ht="19.5" customHeight="1">
      <c r="A64" s="6"/>
      <c r="B64" s="4"/>
      <c r="C64" s="91"/>
      <c r="D64" s="92" t="s">
        <v>181</v>
      </c>
      <c r="E64" s="93" t="str">
        <f>CONCATENATE(E62,"-",B62,"-",D64)</f>
        <v>5-1-2</v>
      </c>
      <c r="F64" s="94" t="str">
        <f>VLOOKUP(E1:E722,種目一覧!D1:F506,3,0)</f>
        <v>中島　悠貴</v>
      </c>
      <c r="G64" s="103" t="str">
        <f>VLOOKUP(E1:E722,種目一覧!D1:G506,4,0)</f>
        <v>なかじま　ゆうき</v>
      </c>
      <c r="H64" s="96" t="str">
        <f>VLOOKUP(E1:E722,種目一覧!D1:E506,2,0)</f>
        <v>みずほ</v>
      </c>
      <c r="I64" s="97"/>
      <c r="J64" s="98" t="str">
        <f>'PGM (入力用)'!J64</f>
        <v/>
      </c>
      <c r="K64" s="99" t="str">
        <f>'PGM (入力用)'!K64</f>
        <v/>
      </c>
      <c r="L64" s="100" t="str">
        <f>'PGM (入力用)'!L64</f>
        <v/>
      </c>
      <c r="M64" s="101"/>
      <c r="N64" s="102"/>
    </row>
    <row r="65" spans="1:14" ht="19.5" customHeight="1">
      <c r="A65" s="6"/>
      <c r="B65" s="4"/>
      <c r="C65" s="91"/>
      <c r="D65" s="92" t="s">
        <v>182</v>
      </c>
      <c r="E65" s="93" t="str">
        <f>CONCATENATE(E62,"-",B62,"-",D65)</f>
        <v>5-1-3</v>
      </c>
      <c r="F65" s="94" t="str">
        <f>VLOOKUP(E1:E722,種目一覧!D1:F506,3,0)</f>
        <v>三宅　充</v>
      </c>
      <c r="G65" s="103" t="str">
        <f>VLOOKUP(E1:E722,種目一覧!D1:G506,4,0)</f>
        <v>みやけ　みつる</v>
      </c>
      <c r="H65" s="96" t="str">
        <f>VLOOKUP(E1:E722,種目一覧!D1:E506,2,0)</f>
        <v>三井住友信託</v>
      </c>
      <c r="I65" s="97"/>
      <c r="J65" s="98" t="str">
        <f>'PGM (入力用)'!J65</f>
        <v/>
      </c>
      <c r="K65" s="99" t="str">
        <f>'PGM (入力用)'!K65</f>
        <v/>
      </c>
      <c r="L65" s="100" t="str">
        <f>'PGM (入力用)'!L65</f>
        <v/>
      </c>
      <c r="M65" s="101"/>
      <c r="N65" s="102"/>
    </row>
    <row r="66" spans="1:14" ht="19.5" customHeight="1">
      <c r="A66" s="6"/>
      <c r="B66" s="4"/>
      <c r="C66" s="91"/>
      <c r="D66" s="92" t="s">
        <v>183</v>
      </c>
      <c r="E66" s="93" t="str">
        <f>CONCATENATE(E62,"-",B62,"-",D66)</f>
        <v>5-1-4</v>
      </c>
      <c r="F66" s="94" t="str">
        <f>VLOOKUP(E1:E722,種目一覧!D1:F506,3,0)</f>
        <v>毛利　智人</v>
      </c>
      <c r="G66" s="103" t="str">
        <f>VLOOKUP(E1:E722,種目一覧!D1:G506,4,0)</f>
        <v>もうり　ともと</v>
      </c>
      <c r="H66" s="96" t="str">
        <f>VLOOKUP(E1:E722,種目一覧!D1:E506,2,0)</f>
        <v>みずほ</v>
      </c>
      <c r="I66" s="97"/>
      <c r="J66" s="98" t="str">
        <f>'PGM (入力用)'!J66</f>
        <v/>
      </c>
      <c r="K66" s="99" t="str">
        <f>'PGM (入力用)'!K66</f>
        <v/>
      </c>
      <c r="L66" s="100" t="str">
        <f>'PGM (入力用)'!L66</f>
        <v/>
      </c>
      <c r="M66" s="101"/>
      <c r="N66" s="102"/>
    </row>
    <row r="67" spans="1:14" ht="19.5" customHeight="1">
      <c r="A67" s="6"/>
      <c r="B67" s="4"/>
      <c r="C67" s="91"/>
      <c r="D67" s="92" t="s">
        <v>184</v>
      </c>
      <c r="E67" s="93" t="str">
        <f>CONCATENATE(E62,"-",B62,"-",D67)</f>
        <v>5-1-5</v>
      </c>
      <c r="F67" s="94" t="str">
        <f>VLOOKUP(E1:E722,種目一覧!D1:F506,3,0)</f>
        <v>上村　和彦</v>
      </c>
      <c r="G67" s="103" t="str">
        <f>VLOOKUP(E1:E722,種目一覧!D1:G506,4,0)</f>
        <v>うえむら　かずひこ</v>
      </c>
      <c r="H67" s="96" t="str">
        <f>VLOOKUP(E1:E722,種目一覧!D1:E506,2,0)</f>
        <v>三井住友信託</v>
      </c>
      <c r="I67" s="97"/>
      <c r="J67" s="98" t="str">
        <f>'PGM (入力用)'!J67</f>
        <v/>
      </c>
      <c r="K67" s="99" t="str">
        <f>'PGM (入力用)'!K67</f>
        <v/>
      </c>
      <c r="L67" s="100" t="str">
        <f>'PGM (入力用)'!L67</f>
        <v/>
      </c>
      <c r="M67" s="101"/>
      <c r="N67" s="102"/>
    </row>
    <row r="68" spans="1:14" ht="19.5" customHeight="1">
      <c r="A68" s="6"/>
      <c r="B68" s="4"/>
      <c r="C68" s="91"/>
      <c r="D68" s="104" t="s">
        <v>185</v>
      </c>
      <c r="E68" s="93" t="str">
        <f>CONCATENATE(E62,"-",B62,"-",D68)</f>
        <v>5-1-6</v>
      </c>
      <c r="F68" s="105" t="str">
        <f>VLOOKUP(E1:E722,種目一覧!D1:F506,3,0)</f>
        <v>　</v>
      </c>
      <c r="G68" s="95">
        <f>VLOOKUP(E1:E722,種目一覧!D1:G506,4,0)</f>
        <v>0</v>
      </c>
      <c r="H68" s="106" t="str">
        <f>VLOOKUP(E1:E722,種目一覧!D1:E506,2,0)</f>
        <v>　</v>
      </c>
      <c r="I68" s="97"/>
      <c r="J68" s="107" t="str">
        <f>'PGM (入力用)'!J68</f>
        <v/>
      </c>
      <c r="K68" s="108" t="str">
        <f>'PGM (入力用)'!K68</f>
        <v/>
      </c>
      <c r="L68" s="109" t="str">
        <f>'PGM (入力用)'!L68</f>
        <v/>
      </c>
      <c r="M68" s="101"/>
      <c r="N68" s="102"/>
    </row>
    <row r="69" spans="1:14" ht="19.5" hidden="1" customHeight="1">
      <c r="A69" s="6"/>
      <c r="B69" s="4"/>
      <c r="C69" s="91"/>
      <c r="D69" s="104" t="s">
        <v>186</v>
      </c>
      <c r="E69" s="110" t="str">
        <f>CONCATENATE(E62,"-",B62,"-",D69)</f>
        <v>5-1-7</v>
      </c>
      <c r="F69" s="123" t="str">
        <f>VLOOKUP(E1:E722,種目一覧!D1:F506,3,0)</f>
        <v>　</v>
      </c>
      <c r="G69" s="112">
        <f>VLOOKUP(E1:E722,種目一覧!D1:G506,4,0)</f>
        <v>0</v>
      </c>
      <c r="H69" s="106" t="str">
        <f>VLOOKUP(E1:E722,種目一覧!D1:E506,2,0)</f>
        <v>　</v>
      </c>
      <c r="I69" s="114"/>
      <c r="J69" s="107" t="str">
        <f>'PGM (入力用)'!J69</f>
        <v/>
      </c>
      <c r="K69" s="108" t="str">
        <f>'PGM (入力用)'!K69</f>
        <v/>
      </c>
      <c r="L69" s="109" t="str">
        <f>'PGM (入力用)'!L69</f>
        <v/>
      </c>
      <c r="M69" s="115"/>
      <c r="N69" s="102"/>
    </row>
    <row r="70" spans="1:14" ht="19.5" customHeight="1">
      <c r="A70" s="6"/>
      <c r="B70" s="4"/>
      <c r="C70" s="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5"/>
    </row>
    <row r="71" spans="1:14" ht="19.5" hidden="1" customHeight="1">
      <c r="A71" s="6"/>
      <c r="B71" s="4"/>
      <c r="C71" s="4"/>
      <c r="D71" s="117"/>
      <c r="E71" s="117"/>
      <c r="F71" s="117"/>
      <c r="G71" s="117"/>
      <c r="H71" s="117"/>
      <c r="I71" s="117"/>
      <c r="J71" s="118" t="s">
        <v>170</v>
      </c>
      <c r="K71" s="117"/>
      <c r="L71" s="118" t="str">
        <f>VLOOKUP(E72,大会記録!E1:F89,2,0)</f>
        <v xml:space="preserve"> 　53.75</v>
      </c>
      <c r="M71" s="117"/>
      <c r="N71" s="5"/>
    </row>
    <row r="72" spans="1:14" ht="19.5" hidden="1" customHeight="1">
      <c r="A72" s="6"/>
      <c r="B72" s="80">
        <v>2</v>
      </c>
      <c r="C72" s="81" t="s">
        <v>171</v>
      </c>
      <c r="D72" s="119"/>
      <c r="E72" s="83">
        <v>5</v>
      </c>
      <c r="F72" s="124" t="s">
        <v>172</v>
      </c>
      <c r="G72" s="85" t="s">
        <v>173</v>
      </c>
      <c r="H72" s="86" t="s">
        <v>174</v>
      </c>
      <c r="I72" s="120"/>
      <c r="J72" s="87" t="s">
        <v>176</v>
      </c>
      <c r="K72" s="86" t="s">
        <v>177</v>
      </c>
      <c r="L72" s="121"/>
      <c r="M72" s="89" t="s">
        <v>178</v>
      </c>
      <c r="N72" s="90"/>
    </row>
    <row r="73" spans="1:14" ht="19.5" hidden="1" customHeight="1">
      <c r="A73" s="6"/>
      <c r="B73" s="4"/>
      <c r="C73" s="91"/>
      <c r="D73" s="92" t="s">
        <v>179</v>
      </c>
      <c r="E73" s="93" t="str">
        <f>CONCATENATE(E72,"-",B72,"-",D73)</f>
        <v>5-2-1</v>
      </c>
      <c r="F73" s="127">
        <f>VLOOKUP(E1:E722,種目一覧!D1:F506,3,0)</f>
        <v>0</v>
      </c>
      <c r="G73" s="95">
        <f>VLOOKUP(E1:E722,種目一覧!D1:G506,4,0)</f>
        <v>0</v>
      </c>
      <c r="H73" s="126">
        <f>VLOOKUP(E1:E722,種目一覧!D1:E506,2,0)</f>
        <v>0</v>
      </c>
      <c r="I73" s="97"/>
      <c r="J73" s="98" t="str">
        <f>'PGM (入力用)'!J73</f>
        <v/>
      </c>
      <c r="K73" s="99" t="str">
        <f>'PGM (入力用)'!K73</f>
        <v/>
      </c>
      <c r="L73" s="100" t="str">
        <f>'PGM (入力用)'!L73</f>
        <v/>
      </c>
      <c r="M73" s="101"/>
      <c r="N73" s="102"/>
    </row>
    <row r="74" spans="1:14" ht="19.5" hidden="1" customHeight="1">
      <c r="A74" s="6"/>
      <c r="B74" s="4"/>
      <c r="C74" s="91"/>
      <c r="D74" s="92" t="s">
        <v>181</v>
      </c>
      <c r="E74" s="93" t="str">
        <f>CONCATENATE(E72,"-",B72,"-",D74)</f>
        <v>5-2-2</v>
      </c>
      <c r="F74" s="127">
        <f>VLOOKUP(E1:E722,種目一覧!D1:F506,3,0)</f>
        <v>0</v>
      </c>
      <c r="G74" s="95">
        <f>VLOOKUP(E1:E722,種目一覧!D1:G506,4,0)</f>
        <v>0</v>
      </c>
      <c r="H74" s="126">
        <f>VLOOKUP(E1:E722,種目一覧!D1:E506,2,0)</f>
        <v>0</v>
      </c>
      <c r="I74" s="97"/>
      <c r="J74" s="98" t="str">
        <f>'PGM (入力用)'!J74</f>
        <v/>
      </c>
      <c r="K74" s="99" t="str">
        <f>'PGM (入力用)'!K74</f>
        <v/>
      </c>
      <c r="L74" s="100" t="str">
        <f>'PGM (入力用)'!L74</f>
        <v/>
      </c>
      <c r="M74" s="101"/>
      <c r="N74" s="102"/>
    </row>
    <row r="75" spans="1:14" ht="19.5" hidden="1" customHeight="1">
      <c r="A75" s="6"/>
      <c r="B75" s="4"/>
      <c r="C75" s="91"/>
      <c r="D75" s="92" t="s">
        <v>182</v>
      </c>
      <c r="E75" s="93" t="str">
        <f>CONCATENATE(E72,"-",B72,"-",D75)</f>
        <v>5-2-3</v>
      </c>
      <c r="F75" s="127">
        <f>VLOOKUP(E1:E722,種目一覧!D1:F506,3,0)</f>
        <v>0</v>
      </c>
      <c r="G75" s="95">
        <f>VLOOKUP(E1:E722,種目一覧!D1:G506,4,0)</f>
        <v>0</v>
      </c>
      <c r="H75" s="126">
        <f>VLOOKUP(E1:E722,種目一覧!D1:E506,2,0)</f>
        <v>0</v>
      </c>
      <c r="I75" s="97"/>
      <c r="J75" s="98" t="str">
        <f>'PGM (入力用)'!J75</f>
        <v/>
      </c>
      <c r="K75" s="99" t="str">
        <f>'PGM (入力用)'!K75</f>
        <v/>
      </c>
      <c r="L75" s="100" t="str">
        <f>'PGM (入力用)'!L75</f>
        <v/>
      </c>
      <c r="M75" s="101"/>
      <c r="N75" s="102"/>
    </row>
    <row r="76" spans="1:14" ht="19.5" hidden="1" customHeight="1">
      <c r="A76" s="6"/>
      <c r="B76" s="4"/>
      <c r="C76" s="91"/>
      <c r="D76" s="92" t="s">
        <v>183</v>
      </c>
      <c r="E76" s="93" t="str">
        <f>CONCATENATE(E72,"-",B72,"-",D76)</f>
        <v>5-2-4</v>
      </c>
      <c r="F76" s="127">
        <f>VLOOKUP(E1:E722,種目一覧!D1:F506,3,0)</f>
        <v>0</v>
      </c>
      <c r="G76" s="95">
        <f>VLOOKUP(E1:E722,種目一覧!D1:G506,4,0)</f>
        <v>0</v>
      </c>
      <c r="H76" s="126">
        <f>VLOOKUP(E1:E722,種目一覧!D1:E506,2,0)</f>
        <v>0</v>
      </c>
      <c r="I76" s="97"/>
      <c r="J76" s="98" t="str">
        <f>'PGM (入力用)'!J76</f>
        <v/>
      </c>
      <c r="K76" s="99" t="str">
        <f>'PGM (入力用)'!K76</f>
        <v/>
      </c>
      <c r="L76" s="100" t="str">
        <f>'PGM (入力用)'!L76</f>
        <v/>
      </c>
      <c r="M76" s="101"/>
      <c r="N76" s="102"/>
    </row>
    <row r="77" spans="1:14" ht="19.5" hidden="1" customHeight="1">
      <c r="A77" s="6"/>
      <c r="B77" s="4"/>
      <c r="C77" s="91"/>
      <c r="D77" s="92" t="s">
        <v>184</v>
      </c>
      <c r="E77" s="93" t="str">
        <f>CONCATENATE(E72,"-",B72,"-",D77)</f>
        <v>5-2-5</v>
      </c>
      <c r="F77" s="127">
        <f>VLOOKUP(E1:E722,種目一覧!D1:F506,3,0)</f>
        <v>0</v>
      </c>
      <c r="G77" s="95">
        <f>VLOOKUP(E1:E722,種目一覧!D1:G506,4,0)</f>
        <v>0</v>
      </c>
      <c r="H77" s="126">
        <f>VLOOKUP(E1:E722,種目一覧!D1:E506,2,0)</f>
        <v>0</v>
      </c>
      <c r="I77" s="97"/>
      <c r="J77" s="98" t="str">
        <f>'PGM (入力用)'!J77</f>
        <v/>
      </c>
      <c r="K77" s="99" t="str">
        <f>'PGM (入力用)'!K77</f>
        <v/>
      </c>
      <c r="L77" s="100" t="str">
        <f>'PGM (入力用)'!L77</f>
        <v/>
      </c>
      <c r="M77" s="101"/>
      <c r="N77" s="102"/>
    </row>
    <row r="78" spans="1:14" ht="19.5" hidden="1" customHeight="1">
      <c r="A78" s="6"/>
      <c r="B78" s="4"/>
      <c r="C78" s="91"/>
      <c r="D78" s="92" t="s">
        <v>185</v>
      </c>
      <c r="E78" s="93" t="str">
        <f>CONCATENATE(E72,"-",B72,"-",D78)</f>
        <v>5-2-6</v>
      </c>
      <c r="F78" s="127">
        <f>VLOOKUP(E1:E722,種目一覧!D1:F506,3,0)</f>
        <v>0</v>
      </c>
      <c r="G78" s="95">
        <f>VLOOKUP(E1:E722,種目一覧!D1:G506,4,0)</f>
        <v>0</v>
      </c>
      <c r="H78" s="126">
        <f>VLOOKUP(E1:E722,種目一覧!D1:E506,2,0)</f>
        <v>0</v>
      </c>
      <c r="I78" s="97"/>
      <c r="J78" s="98" t="str">
        <f>'PGM (入力用)'!J78</f>
        <v/>
      </c>
      <c r="K78" s="99" t="str">
        <f>'PGM (入力用)'!K78</f>
        <v/>
      </c>
      <c r="L78" s="100" t="str">
        <f>'PGM (入力用)'!L78</f>
        <v/>
      </c>
      <c r="M78" s="101"/>
      <c r="N78" s="102"/>
    </row>
    <row r="79" spans="1:14" ht="19.5" hidden="1" customHeight="1">
      <c r="A79" s="6"/>
      <c r="B79" s="4"/>
      <c r="C79" s="91"/>
      <c r="D79" s="104" t="s">
        <v>186</v>
      </c>
      <c r="E79" s="110" t="str">
        <f>CONCATENATE(E72,"-",B72,"-",D79)</f>
        <v>5-2-7</v>
      </c>
      <c r="F79" s="111">
        <f>VLOOKUP(E1:E722,種目一覧!D1:F506,3,0)</f>
        <v>0</v>
      </c>
      <c r="G79" s="112">
        <f>VLOOKUP(E1:E722,種目一覧!D1:G506,4,0)</f>
        <v>0</v>
      </c>
      <c r="H79" s="113">
        <f>VLOOKUP(E1:E722,種目一覧!D1:E506,2,0)</f>
        <v>0</v>
      </c>
      <c r="I79" s="114"/>
      <c r="J79" s="107" t="str">
        <f>'PGM (入力用)'!J79</f>
        <v/>
      </c>
      <c r="K79" s="108" t="str">
        <f>'PGM (入力用)'!K79</f>
        <v/>
      </c>
      <c r="L79" s="109" t="str">
        <f>'PGM (入力用)'!L79</f>
        <v/>
      </c>
      <c r="M79" s="115"/>
      <c r="N79" s="102"/>
    </row>
    <row r="80" spans="1:14" ht="19.5" hidden="1" customHeight="1">
      <c r="A80" s="6"/>
      <c r="B80" s="4"/>
      <c r="C80" s="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5"/>
    </row>
    <row r="81" spans="1:14" ht="19.5" customHeight="1">
      <c r="A81" s="23" t="s">
        <v>191</v>
      </c>
      <c r="B81" s="4"/>
      <c r="C81" s="4"/>
      <c r="D81" s="117"/>
      <c r="E81" s="117"/>
      <c r="F81" s="117"/>
      <c r="G81" s="117"/>
      <c r="H81" s="117"/>
      <c r="I81" s="117"/>
      <c r="J81" s="118" t="s">
        <v>170</v>
      </c>
      <c r="K81" s="117"/>
      <c r="L81" s="118" t="str">
        <f>VLOOKUP(E82,大会記録!E1:F89,2,0)</f>
        <v>50.12</v>
      </c>
      <c r="M81" s="117"/>
      <c r="N81" s="5"/>
    </row>
    <row r="82" spans="1:14" ht="19.5" customHeight="1">
      <c r="A82" s="6"/>
      <c r="B82" s="80">
        <v>1</v>
      </c>
      <c r="C82" s="81" t="s">
        <v>171</v>
      </c>
      <c r="D82" s="119"/>
      <c r="E82" s="83">
        <v>6</v>
      </c>
      <c r="F82" s="84" t="s">
        <v>172</v>
      </c>
      <c r="G82" s="85" t="s">
        <v>173</v>
      </c>
      <c r="H82" s="86" t="s">
        <v>174</v>
      </c>
      <c r="I82" s="120"/>
      <c r="J82" s="87" t="s">
        <v>176</v>
      </c>
      <c r="K82" s="86" t="s">
        <v>177</v>
      </c>
      <c r="L82" s="121"/>
      <c r="M82" s="89" t="s">
        <v>178</v>
      </c>
      <c r="N82" s="90"/>
    </row>
    <row r="83" spans="1:14" ht="19.5" customHeight="1">
      <c r="A83" s="6"/>
      <c r="B83" s="4"/>
      <c r="C83" s="91"/>
      <c r="D83" s="92" t="s">
        <v>179</v>
      </c>
      <c r="E83" s="93" t="str">
        <f>CONCATENATE(E82,"-",B82,"-",D83)</f>
        <v>6-1-1</v>
      </c>
      <c r="F83" s="94" t="str">
        <f>VLOOKUP(E1:E722,種目一覧!D1:F506,3,0)</f>
        <v>　</v>
      </c>
      <c r="G83" s="95">
        <f>VLOOKUP(E1:E722,種目一覧!D1:G506,4,0)</f>
        <v>0</v>
      </c>
      <c r="H83" s="96" t="str">
        <f>VLOOKUP(E1:E722,種目一覧!D1:E506,2,0)</f>
        <v>　</v>
      </c>
      <c r="I83" s="97"/>
      <c r="J83" s="98" t="str">
        <f>'PGM (入力用)'!J83</f>
        <v/>
      </c>
      <c r="K83" s="99" t="str">
        <f>'PGM (入力用)'!K83</f>
        <v/>
      </c>
      <c r="L83" s="100" t="str">
        <f>'PGM (入力用)'!L83</f>
        <v/>
      </c>
      <c r="M83" s="101"/>
      <c r="N83" s="102"/>
    </row>
    <row r="84" spans="1:14" ht="19.5" customHeight="1">
      <c r="A84" s="6"/>
      <c r="B84" s="4"/>
      <c r="C84" s="91"/>
      <c r="D84" s="92" t="s">
        <v>181</v>
      </c>
      <c r="E84" s="93" t="str">
        <f>CONCATENATE(E82,"-",B82,"-",D84)</f>
        <v>6-1-2</v>
      </c>
      <c r="F84" s="94" t="str">
        <f>VLOOKUP(E1:E722,種目一覧!D1:F506,3,0)</f>
        <v>山下　晃一</v>
      </c>
      <c r="G84" s="103" t="str">
        <f>VLOOKUP(E1:E722,種目一覧!D1:G506,4,0)</f>
        <v>やました　こういち</v>
      </c>
      <c r="H84" s="96" t="str">
        <f>VLOOKUP(E1:E722,種目一覧!D1:E506,2,0)</f>
        <v>三菱UFJ銀行</v>
      </c>
      <c r="I84" s="97"/>
      <c r="J84" s="98" t="str">
        <f>'PGM (入力用)'!J84</f>
        <v/>
      </c>
      <c r="K84" s="99" t="str">
        <f>'PGM (入力用)'!K84</f>
        <v/>
      </c>
      <c r="L84" s="100" t="str">
        <f>'PGM (入力用)'!L84</f>
        <v/>
      </c>
      <c r="M84" s="101"/>
      <c r="N84" s="102"/>
    </row>
    <row r="85" spans="1:14" ht="19.5" customHeight="1">
      <c r="A85" s="6"/>
      <c r="B85" s="4"/>
      <c r="C85" s="91"/>
      <c r="D85" s="92" t="s">
        <v>182</v>
      </c>
      <c r="E85" s="93" t="str">
        <f>CONCATENATE(E82,"-",B82,"-",D85)</f>
        <v>6-1-3</v>
      </c>
      <c r="F85" s="94" t="str">
        <f>VLOOKUP(E1:E722,種目一覧!D1:F506,3,0)</f>
        <v>今西　慶太</v>
      </c>
      <c r="G85" s="103" t="str">
        <f>VLOOKUP(E1:E722,種目一覧!D1:G506,4,0)</f>
        <v>いまにし　けいた</v>
      </c>
      <c r="H85" s="96" t="str">
        <f>VLOOKUP(E1:E722,種目一覧!D1:E506,2,0)</f>
        <v>三井住友銀行</v>
      </c>
      <c r="I85" s="97"/>
      <c r="J85" s="98" t="str">
        <f>'PGM (入力用)'!J85</f>
        <v/>
      </c>
      <c r="K85" s="99" t="str">
        <f>'PGM (入力用)'!K85</f>
        <v/>
      </c>
      <c r="L85" s="100" t="str">
        <f>'PGM (入力用)'!L85</f>
        <v/>
      </c>
      <c r="M85" s="101"/>
      <c r="N85" s="102"/>
    </row>
    <row r="86" spans="1:14" ht="19.5" customHeight="1">
      <c r="A86" s="6"/>
      <c r="B86" s="4"/>
      <c r="C86" s="91"/>
      <c r="D86" s="92" t="s">
        <v>183</v>
      </c>
      <c r="E86" s="93" t="str">
        <f>CONCATENATE(E82,"-",B82,"-",D86)</f>
        <v>6-1-4</v>
      </c>
      <c r="F86" s="94" t="str">
        <f>VLOOKUP(E1:E722,種目一覧!D1:F506,3,0)</f>
        <v>神野　洋行</v>
      </c>
      <c r="G86" s="103" t="str">
        <f>VLOOKUP(E1:E722,種目一覧!D1:G506,4,0)</f>
        <v>じんの　ひろゆき</v>
      </c>
      <c r="H86" s="96" t="str">
        <f>VLOOKUP(E1:E722,種目一覧!D1:E506,2,0)</f>
        <v>みずほ</v>
      </c>
      <c r="I86" s="97"/>
      <c r="J86" s="98" t="str">
        <f>'PGM (入力用)'!J86</f>
        <v/>
      </c>
      <c r="K86" s="99" t="str">
        <f>'PGM (入力用)'!K86</f>
        <v/>
      </c>
      <c r="L86" s="100" t="str">
        <f>'PGM (入力用)'!L86</f>
        <v/>
      </c>
      <c r="M86" s="101"/>
      <c r="N86" s="102"/>
    </row>
    <row r="87" spans="1:14" ht="19.5" customHeight="1">
      <c r="A87" s="6"/>
      <c r="B87" s="4"/>
      <c r="C87" s="91"/>
      <c r="D87" s="92" t="s">
        <v>184</v>
      </c>
      <c r="E87" s="93" t="str">
        <f>CONCATENATE(E82,"-",B82,"-",D87)</f>
        <v>6-1-5</v>
      </c>
      <c r="F87" s="94" t="str">
        <f>VLOOKUP(E1:E722,種目一覧!D1:F506,3,0)</f>
        <v>小池　貴裕</v>
      </c>
      <c r="G87" s="103" t="str">
        <f>VLOOKUP(E1:E722,種目一覧!D1:G506,4,0)</f>
        <v>こいけ　たかひろ</v>
      </c>
      <c r="H87" s="96" t="str">
        <f>VLOOKUP(E1:E722,種目一覧!D1:E506,2,0)</f>
        <v>三井住友信託</v>
      </c>
      <c r="I87" s="97"/>
      <c r="J87" s="98" t="str">
        <f>'PGM (入力用)'!J87</f>
        <v/>
      </c>
      <c r="K87" s="99" t="str">
        <f>'PGM (入力用)'!K87</f>
        <v/>
      </c>
      <c r="L87" s="100" t="str">
        <f>'PGM (入力用)'!L87</f>
        <v/>
      </c>
      <c r="M87" s="101"/>
      <c r="N87" s="102"/>
    </row>
    <row r="88" spans="1:14" ht="19.5" customHeight="1">
      <c r="A88" s="6"/>
      <c r="B88" s="4"/>
      <c r="C88" s="91"/>
      <c r="D88" s="104" t="s">
        <v>185</v>
      </c>
      <c r="E88" s="93" t="str">
        <f>CONCATENATE(E82,"-",B82,"-",D88)</f>
        <v>6-1-6</v>
      </c>
      <c r="F88" s="105" t="str">
        <f>VLOOKUP(E1:E722,種目一覧!D1:F506,3,0)</f>
        <v>　</v>
      </c>
      <c r="G88" s="95">
        <f>VLOOKUP(E1:E722,種目一覧!D1:G506,4,0)</f>
        <v>0</v>
      </c>
      <c r="H88" s="106" t="str">
        <f>VLOOKUP(E1:E722,種目一覧!D1:E506,2,0)</f>
        <v>　</v>
      </c>
      <c r="I88" s="97"/>
      <c r="J88" s="107" t="str">
        <f>'PGM (入力用)'!J88</f>
        <v/>
      </c>
      <c r="K88" s="108" t="str">
        <f>'PGM (入力用)'!K88</f>
        <v/>
      </c>
      <c r="L88" s="109" t="str">
        <f>'PGM (入力用)'!L88</f>
        <v/>
      </c>
      <c r="M88" s="101"/>
      <c r="N88" s="102"/>
    </row>
    <row r="89" spans="1:14" ht="19.5" hidden="1" customHeight="1">
      <c r="A89" s="6"/>
      <c r="B89" s="4"/>
      <c r="C89" s="91"/>
      <c r="D89" s="104" t="s">
        <v>186</v>
      </c>
      <c r="E89" s="110" t="str">
        <f>CONCATENATE(E82,"-",B82,"-",D89)</f>
        <v>6-1-7</v>
      </c>
      <c r="F89" s="123" t="str">
        <f>VLOOKUP(E1:E722,種目一覧!D1:F506,3,0)</f>
        <v>　</v>
      </c>
      <c r="G89" s="112">
        <f>VLOOKUP(E1:E722,種目一覧!D1:G506,4,0)</f>
        <v>0</v>
      </c>
      <c r="H89" s="106" t="str">
        <f>VLOOKUP(E1:E722,種目一覧!D1:E506,2,0)</f>
        <v>　</v>
      </c>
      <c r="I89" s="114"/>
      <c r="J89" s="107" t="str">
        <f>'PGM (入力用)'!J89</f>
        <v/>
      </c>
      <c r="K89" s="108" t="str">
        <f>'PGM (入力用)'!K89</f>
        <v/>
      </c>
      <c r="L89" s="109" t="str">
        <f>'PGM (入力用)'!L89</f>
        <v/>
      </c>
      <c r="M89" s="115"/>
      <c r="N89" s="102"/>
    </row>
    <row r="90" spans="1:14" ht="19.5" customHeight="1">
      <c r="A90" s="6"/>
      <c r="B90" s="128"/>
      <c r="C90" s="4"/>
      <c r="D90" s="129"/>
      <c r="E90" s="129"/>
      <c r="F90" s="130"/>
      <c r="G90" s="130"/>
      <c r="H90" s="130"/>
      <c r="I90" s="130"/>
      <c r="J90" s="131"/>
      <c r="K90" s="129"/>
      <c r="L90" s="129"/>
      <c r="M90" s="130"/>
      <c r="N90" s="132"/>
    </row>
    <row r="91" spans="1:14" ht="19.5" hidden="1" customHeight="1">
      <c r="A91" s="6"/>
      <c r="B91" s="128"/>
      <c r="C91" s="4"/>
      <c r="D91" s="133"/>
      <c r="E91" s="133"/>
      <c r="F91" s="134"/>
      <c r="G91" s="134"/>
      <c r="H91" s="134"/>
      <c r="I91" s="134"/>
      <c r="J91" s="135" t="s">
        <v>170</v>
      </c>
      <c r="K91" s="117"/>
      <c r="L91" s="135" t="str">
        <f>VLOOKUP(E92,大会記録!E1:F89,2,0)</f>
        <v>50.12</v>
      </c>
      <c r="M91" s="134"/>
      <c r="N91" s="132"/>
    </row>
    <row r="92" spans="1:14" ht="19.5" hidden="1" customHeight="1">
      <c r="A92" s="6"/>
      <c r="B92" s="80">
        <v>2</v>
      </c>
      <c r="C92" s="81" t="s">
        <v>171</v>
      </c>
      <c r="D92" s="119"/>
      <c r="E92" s="83">
        <v>6</v>
      </c>
      <c r="F92" s="124" t="s">
        <v>172</v>
      </c>
      <c r="G92" s="85" t="s">
        <v>173</v>
      </c>
      <c r="H92" s="86" t="s">
        <v>174</v>
      </c>
      <c r="I92" s="120"/>
      <c r="J92" s="87" t="s">
        <v>176</v>
      </c>
      <c r="K92" s="86" t="s">
        <v>177</v>
      </c>
      <c r="L92" s="121"/>
      <c r="M92" s="89" t="s">
        <v>178</v>
      </c>
      <c r="N92" s="90"/>
    </row>
    <row r="93" spans="1:14" ht="19.5" hidden="1" customHeight="1">
      <c r="A93" s="6"/>
      <c r="B93" s="4"/>
      <c r="C93" s="91"/>
      <c r="D93" s="92" t="s">
        <v>179</v>
      </c>
      <c r="E93" s="93" t="str">
        <f>CONCATENATE(E92,"-",B92,"-",D93)</f>
        <v>6-2-1</v>
      </c>
      <c r="F93" s="127">
        <f>VLOOKUP(E1:E722,種目一覧!D1:F506,3,0)</f>
        <v>0</v>
      </c>
      <c r="G93" s="95">
        <f>VLOOKUP(E1:E722,種目一覧!D1:G506,4,0)</f>
        <v>0</v>
      </c>
      <c r="H93" s="126">
        <f>VLOOKUP(E1:E722,種目一覧!D1:E506,2,0)</f>
        <v>0</v>
      </c>
      <c r="I93" s="97"/>
      <c r="J93" s="98" t="str">
        <f>'PGM (入力用)'!J93</f>
        <v/>
      </c>
      <c r="K93" s="99" t="str">
        <f>'PGM (入力用)'!K93</f>
        <v/>
      </c>
      <c r="L93" s="100" t="str">
        <f>'PGM (入力用)'!L93</f>
        <v/>
      </c>
      <c r="M93" s="101"/>
      <c r="N93" s="102"/>
    </row>
    <row r="94" spans="1:14" ht="19.5" hidden="1" customHeight="1">
      <c r="A94" s="6"/>
      <c r="B94" s="4"/>
      <c r="C94" s="91"/>
      <c r="D94" s="92" t="s">
        <v>181</v>
      </c>
      <c r="E94" s="93" t="str">
        <f>CONCATENATE(E92,"-",B92,"-",D94)</f>
        <v>6-2-2</v>
      </c>
      <c r="F94" s="125">
        <f>VLOOKUP(E1:E722,種目一覧!D1:F506,3,0)</f>
        <v>0</v>
      </c>
      <c r="G94" s="103">
        <f>VLOOKUP(E1:E722,種目一覧!D1:G506,4,0)</f>
        <v>0</v>
      </c>
      <c r="H94" s="126">
        <f>VLOOKUP(E1:E722,種目一覧!D1:E506,2,0)</f>
        <v>0</v>
      </c>
      <c r="I94" s="97"/>
      <c r="J94" s="98" t="str">
        <f>'PGM (入力用)'!J94</f>
        <v/>
      </c>
      <c r="K94" s="99" t="str">
        <f>'PGM (入力用)'!K94</f>
        <v/>
      </c>
      <c r="L94" s="100" t="str">
        <f>'PGM (入力用)'!L94</f>
        <v/>
      </c>
      <c r="M94" s="101"/>
      <c r="N94" s="102"/>
    </row>
    <row r="95" spans="1:14" ht="19.5" hidden="1" customHeight="1">
      <c r="A95" s="6"/>
      <c r="B95" s="4"/>
      <c r="C95" s="91"/>
      <c r="D95" s="92" t="s">
        <v>182</v>
      </c>
      <c r="E95" s="93" t="str">
        <f>CONCATENATE(E92,"-",B92,"-",D95)</f>
        <v>6-2-3</v>
      </c>
      <c r="F95" s="127">
        <f>VLOOKUP(E1:E722,種目一覧!D1:F506,3,0)</f>
        <v>0</v>
      </c>
      <c r="G95" s="95">
        <f>VLOOKUP(E1:E722,種目一覧!D1:G506,4,0)</f>
        <v>0</v>
      </c>
      <c r="H95" s="126">
        <f>VLOOKUP(E1:E722,種目一覧!D1:E506,2,0)</f>
        <v>0</v>
      </c>
      <c r="I95" s="97"/>
      <c r="J95" s="98" t="str">
        <f>'PGM (入力用)'!J95</f>
        <v/>
      </c>
      <c r="K95" s="99" t="str">
        <f>'PGM (入力用)'!K95</f>
        <v/>
      </c>
      <c r="L95" s="100" t="str">
        <f>'PGM (入力用)'!L95</f>
        <v/>
      </c>
      <c r="M95" s="101"/>
      <c r="N95" s="102"/>
    </row>
    <row r="96" spans="1:14" ht="19.5" hidden="1" customHeight="1">
      <c r="A96" s="6"/>
      <c r="B96" s="4"/>
      <c r="C96" s="91"/>
      <c r="D96" s="92" t="s">
        <v>183</v>
      </c>
      <c r="E96" s="93" t="str">
        <f>CONCATENATE(E92,"-",B92,"-",D96)</f>
        <v>6-2-4</v>
      </c>
      <c r="F96" s="127">
        <f>VLOOKUP(E1:E722,種目一覧!D1:F506,3,0)</f>
        <v>0</v>
      </c>
      <c r="G96" s="95">
        <f>VLOOKUP(E1:E722,種目一覧!D1:G506,4,0)</f>
        <v>0</v>
      </c>
      <c r="H96" s="126">
        <f>VLOOKUP(E1:E722,種目一覧!D1:E506,2,0)</f>
        <v>0</v>
      </c>
      <c r="I96" s="97"/>
      <c r="J96" s="98" t="str">
        <f>'PGM (入力用)'!J96</f>
        <v/>
      </c>
      <c r="K96" s="99" t="str">
        <f>'PGM (入力用)'!K96</f>
        <v/>
      </c>
      <c r="L96" s="100" t="str">
        <f>'PGM (入力用)'!L96</f>
        <v/>
      </c>
      <c r="M96" s="101"/>
      <c r="N96" s="102"/>
    </row>
    <row r="97" spans="1:14" ht="19.5" hidden="1" customHeight="1">
      <c r="A97" s="6"/>
      <c r="B97" s="4"/>
      <c r="C97" s="91"/>
      <c r="D97" s="92" t="s">
        <v>184</v>
      </c>
      <c r="E97" s="93" t="str">
        <f>CONCATENATE(E92,"-",B92,"-",D97)</f>
        <v>6-2-5</v>
      </c>
      <c r="F97" s="127">
        <f>VLOOKUP(E1:E722,種目一覧!D1:F506,3,0)</f>
        <v>0</v>
      </c>
      <c r="G97" s="95">
        <f>VLOOKUP(E1:E722,種目一覧!D1:G506,4,0)</f>
        <v>0</v>
      </c>
      <c r="H97" s="126">
        <f>VLOOKUP(E1:E722,種目一覧!D1:E506,2,0)</f>
        <v>0</v>
      </c>
      <c r="I97" s="97"/>
      <c r="J97" s="98" t="str">
        <f>'PGM (入力用)'!J97</f>
        <v/>
      </c>
      <c r="K97" s="99" t="str">
        <f>'PGM (入力用)'!K97</f>
        <v/>
      </c>
      <c r="L97" s="100" t="str">
        <f>'PGM (入力用)'!L97</f>
        <v/>
      </c>
      <c r="M97" s="101"/>
      <c r="N97" s="102"/>
    </row>
    <row r="98" spans="1:14" ht="19.5" hidden="1" customHeight="1">
      <c r="A98" s="6"/>
      <c r="B98" s="4"/>
      <c r="C98" s="91"/>
      <c r="D98" s="92" t="s">
        <v>185</v>
      </c>
      <c r="E98" s="93" t="str">
        <f>CONCATENATE(E92,"-",B92,"-",D98)</f>
        <v>6-2-6</v>
      </c>
      <c r="F98" s="127">
        <f>VLOOKUP(E1:E722,種目一覧!D1:F506,3,0)</f>
        <v>0</v>
      </c>
      <c r="G98" s="95">
        <f>VLOOKUP(E1:E722,種目一覧!D1:G506,4,0)</f>
        <v>0</v>
      </c>
      <c r="H98" s="126">
        <f>VLOOKUP(E1:E722,種目一覧!D1:E506,2,0)</f>
        <v>0</v>
      </c>
      <c r="I98" s="97"/>
      <c r="J98" s="98" t="str">
        <f>'PGM (入力用)'!J98</f>
        <v/>
      </c>
      <c r="K98" s="99" t="str">
        <f>'PGM (入力用)'!K98</f>
        <v/>
      </c>
      <c r="L98" s="100" t="str">
        <f>'PGM (入力用)'!L98</f>
        <v/>
      </c>
      <c r="M98" s="101"/>
      <c r="N98" s="102"/>
    </row>
    <row r="99" spans="1:14" ht="19.5" hidden="1" customHeight="1">
      <c r="A99" s="6"/>
      <c r="B99" s="4"/>
      <c r="C99" s="91"/>
      <c r="D99" s="104" t="s">
        <v>186</v>
      </c>
      <c r="E99" s="110" t="str">
        <f>CONCATENATE(E92,"-",B92,"-",D99)</f>
        <v>6-2-7</v>
      </c>
      <c r="F99" s="111">
        <f>VLOOKUP(E1:E722,種目一覧!D1:F506,3,0)</f>
        <v>0</v>
      </c>
      <c r="G99" s="112">
        <f>VLOOKUP(E1:E722,種目一覧!D1:G506,4,0)</f>
        <v>0</v>
      </c>
      <c r="H99" s="113">
        <f>VLOOKUP(E1:E722,種目一覧!D1:E506,2,0)</f>
        <v>0</v>
      </c>
      <c r="I99" s="114"/>
      <c r="J99" s="107" t="str">
        <f>'PGM (入力用)'!J99</f>
        <v/>
      </c>
      <c r="K99" s="108" t="str">
        <f>'PGM (入力用)'!K99</f>
        <v/>
      </c>
      <c r="L99" s="109" t="str">
        <f>'PGM (入力用)'!L99</f>
        <v/>
      </c>
      <c r="M99" s="115"/>
      <c r="N99" s="102"/>
    </row>
    <row r="100" spans="1:14" ht="19.5" hidden="1" customHeight="1">
      <c r="A100" s="6"/>
      <c r="B100" s="4"/>
      <c r="C100" s="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5"/>
    </row>
    <row r="101" spans="1:14" ht="19.5" hidden="1" customHeight="1">
      <c r="A101" s="23" t="s">
        <v>192</v>
      </c>
      <c r="B101" s="4"/>
      <c r="C101" s="4"/>
      <c r="D101" s="117"/>
      <c r="E101" s="117"/>
      <c r="F101" s="117"/>
      <c r="G101" s="117"/>
      <c r="H101" s="117"/>
      <c r="I101" s="117"/>
      <c r="J101" s="118" t="s">
        <v>170</v>
      </c>
      <c r="K101" s="117"/>
      <c r="L101" s="118" t="str">
        <f>VLOOKUP(E102,大会記録!E1:F89,2,0)</f>
        <v xml:space="preserve"> 　34.87</v>
      </c>
      <c r="M101" s="117"/>
      <c r="N101" s="5"/>
    </row>
    <row r="102" spans="1:14" ht="19.5" hidden="1" customHeight="1">
      <c r="A102" s="6"/>
      <c r="B102" s="80">
        <v>1</v>
      </c>
      <c r="C102" s="81" t="s">
        <v>171</v>
      </c>
      <c r="D102" s="119"/>
      <c r="E102" s="83">
        <v>7</v>
      </c>
      <c r="F102" s="124" t="s">
        <v>172</v>
      </c>
      <c r="G102" s="85" t="s">
        <v>173</v>
      </c>
      <c r="H102" s="86" t="s">
        <v>174</v>
      </c>
      <c r="I102" s="120"/>
      <c r="J102" s="87" t="s">
        <v>176</v>
      </c>
      <c r="K102" s="86" t="s">
        <v>177</v>
      </c>
      <c r="L102" s="121"/>
      <c r="M102" s="89" t="s">
        <v>178</v>
      </c>
      <c r="N102" s="90"/>
    </row>
    <row r="103" spans="1:14" ht="19.5" hidden="1" customHeight="1">
      <c r="A103" s="6"/>
      <c r="B103" s="4"/>
      <c r="C103" s="91"/>
      <c r="D103" s="92" t="s">
        <v>179</v>
      </c>
      <c r="E103" s="93" t="str">
        <f>CONCATENATE(E102,"-",B102,"-",D103)</f>
        <v>7-1-1</v>
      </c>
      <c r="F103" s="127">
        <f>VLOOKUP(E1:E722,種目一覧!D1:F506,3,0)</f>
        <v>0</v>
      </c>
      <c r="G103" s="95">
        <f>VLOOKUP(E1:E722,種目一覧!D1:G506,4,0)</f>
        <v>0</v>
      </c>
      <c r="H103" s="126">
        <f>VLOOKUP(E1:E722,種目一覧!D1:E506,2,0)</f>
        <v>0</v>
      </c>
      <c r="I103" s="97"/>
      <c r="J103" s="98" t="str">
        <f>'PGM (入力用)'!J103</f>
        <v/>
      </c>
      <c r="K103" s="99" t="str">
        <f>'PGM (入力用)'!K103</f>
        <v/>
      </c>
      <c r="L103" s="100" t="str">
        <f>'PGM (入力用)'!L103</f>
        <v/>
      </c>
      <c r="M103" s="101"/>
      <c r="N103" s="102"/>
    </row>
    <row r="104" spans="1:14" ht="19.5" hidden="1" customHeight="1">
      <c r="A104" s="6"/>
      <c r="B104" s="4"/>
      <c r="C104" s="91"/>
      <c r="D104" s="92" t="s">
        <v>181</v>
      </c>
      <c r="E104" s="93" t="str">
        <f>CONCATENATE(E102,"-",B102,"-",D104)</f>
        <v>7-1-2</v>
      </c>
      <c r="F104" s="127">
        <f>VLOOKUP(E1:E722,種目一覧!D1:F506,3,0)</f>
        <v>0</v>
      </c>
      <c r="G104" s="95">
        <f>VLOOKUP(E1:E722,種目一覧!D1:G506,4,0)</f>
        <v>0</v>
      </c>
      <c r="H104" s="126">
        <f>VLOOKUP(E1:E722,種目一覧!D1:E506,2,0)</f>
        <v>0</v>
      </c>
      <c r="I104" s="97"/>
      <c r="J104" s="98" t="str">
        <f>'PGM (入力用)'!J104</f>
        <v/>
      </c>
      <c r="K104" s="99" t="str">
        <f>'PGM (入力用)'!K104</f>
        <v/>
      </c>
      <c r="L104" s="100" t="str">
        <f>'PGM (入力用)'!L104</f>
        <v/>
      </c>
      <c r="M104" s="101"/>
      <c r="N104" s="102"/>
    </row>
    <row r="105" spans="1:14" ht="19.5" hidden="1" customHeight="1">
      <c r="A105" s="6"/>
      <c r="B105" s="4"/>
      <c r="C105" s="91"/>
      <c r="D105" s="92" t="s">
        <v>182</v>
      </c>
      <c r="E105" s="93" t="str">
        <f>CONCATENATE(E102,"-",B102,"-",D105)</f>
        <v>7-1-3</v>
      </c>
      <c r="F105" s="127">
        <f>VLOOKUP(E1:E722,種目一覧!D1:F506,3,0)</f>
        <v>0</v>
      </c>
      <c r="G105" s="95">
        <f>VLOOKUP(E1:E722,種目一覧!D1:G506,4,0)</f>
        <v>0</v>
      </c>
      <c r="H105" s="126">
        <f>VLOOKUP(E1:E722,種目一覧!D1:E506,2,0)</f>
        <v>0</v>
      </c>
      <c r="I105" s="97"/>
      <c r="J105" s="98" t="str">
        <f>'PGM (入力用)'!J105</f>
        <v/>
      </c>
      <c r="K105" s="99" t="str">
        <f>'PGM (入力用)'!K105</f>
        <v/>
      </c>
      <c r="L105" s="100" t="str">
        <f>'PGM (入力用)'!L105</f>
        <v/>
      </c>
      <c r="M105" s="101"/>
      <c r="N105" s="102"/>
    </row>
    <row r="106" spans="1:14" ht="19.5" hidden="1" customHeight="1">
      <c r="A106" s="6"/>
      <c r="B106" s="4"/>
      <c r="C106" s="91"/>
      <c r="D106" s="92" t="s">
        <v>183</v>
      </c>
      <c r="E106" s="93" t="str">
        <f>CONCATENATE(E102,"-",B102,"-",D106)</f>
        <v>7-1-4</v>
      </c>
      <c r="F106" s="127">
        <f>VLOOKUP(E1:E722,種目一覧!D1:F506,3,0)</f>
        <v>0</v>
      </c>
      <c r="G106" s="95">
        <f>VLOOKUP(E1:E722,種目一覧!D1:G506,4,0)</f>
        <v>0</v>
      </c>
      <c r="H106" s="126">
        <f>VLOOKUP(E1:E722,種目一覧!D1:E506,2,0)</f>
        <v>0</v>
      </c>
      <c r="I106" s="97"/>
      <c r="J106" s="98" t="str">
        <f>'PGM (入力用)'!J106</f>
        <v/>
      </c>
      <c r="K106" s="136">
        <f>'PGM (入力用)'!K106</f>
        <v>3928</v>
      </c>
      <c r="L106" s="100" t="str">
        <f>'PGM (入力用)'!L106</f>
        <v/>
      </c>
      <c r="M106" s="101"/>
      <c r="N106" s="102"/>
    </row>
    <row r="107" spans="1:14" ht="19.5" hidden="1" customHeight="1">
      <c r="A107" s="6"/>
      <c r="B107" s="4"/>
      <c r="C107" s="91"/>
      <c r="D107" s="92" t="s">
        <v>184</v>
      </c>
      <c r="E107" s="93" t="str">
        <f>CONCATENATE(E102,"-",B102,"-",D107)</f>
        <v>7-1-5</v>
      </c>
      <c r="F107" s="127">
        <f>VLOOKUP(E1:E722,種目一覧!D1:F506,3,0)</f>
        <v>0</v>
      </c>
      <c r="G107" s="95">
        <f>VLOOKUP(E1:E722,種目一覧!D1:G506,4,0)</f>
        <v>0</v>
      </c>
      <c r="H107" s="126">
        <f>VLOOKUP(E1:E722,種目一覧!D1:E506,2,0)</f>
        <v>0</v>
      </c>
      <c r="I107" s="97"/>
      <c r="J107" s="98" t="str">
        <f>'PGM (入力用)'!J107</f>
        <v/>
      </c>
      <c r="K107" s="99" t="str">
        <f>'PGM (入力用)'!K107</f>
        <v/>
      </c>
      <c r="L107" s="100" t="str">
        <f>'PGM (入力用)'!L107</f>
        <v/>
      </c>
      <c r="M107" s="101"/>
      <c r="N107" s="102"/>
    </row>
    <row r="108" spans="1:14" ht="19.5" hidden="1" customHeight="1">
      <c r="A108" s="6"/>
      <c r="B108" s="4"/>
      <c r="C108" s="91"/>
      <c r="D108" s="92" t="s">
        <v>185</v>
      </c>
      <c r="E108" s="93" t="str">
        <f>CONCATENATE(E102,"-",B102,"-",D108)</f>
        <v>7-1-6</v>
      </c>
      <c r="F108" s="127">
        <f>VLOOKUP(E1:E722,種目一覧!D1:F506,3,0)</f>
        <v>0</v>
      </c>
      <c r="G108" s="95">
        <f>VLOOKUP(E1:E722,種目一覧!D1:G506,4,0)</f>
        <v>0</v>
      </c>
      <c r="H108" s="126">
        <f>VLOOKUP(E1:E722,種目一覧!D1:E506,2,0)</f>
        <v>0</v>
      </c>
      <c r="I108" s="97"/>
      <c r="J108" s="98" t="str">
        <f>'PGM (入力用)'!J108</f>
        <v/>
      </c>
      <c r="K108" s="99" t="str">
        <f>'PGM (入力用)'!K108</f>
        <v/>
      </c>
      <c r="L108" s="100" t="str">
        <f>'PGM (入力用)'!L108</f>
        <v/>
      </c>
      <c r="M108" s="101"/>
      <c r="N108" s="102"/>
    </row>
    <row r="109" spans="1:14" ht="19.5" hidden="1" customHeight="1">
      <c r="A109" s="6"/>
      <c r="B109" s="4"/>
      <c r="C109" s="91"/>
      <c r="D109" s="104" t="s">
        <v>186</v>
      </c>
      <c r="E109" s="110" t="str">
        <f>CONCATENATE(E102,"-",B102,"-",D109)</f>
        <v>7-1-7</v>
      </c>
      <c r="F109" s="111">
        <f>VLOOKUP(E1:E722,種目一覧!D1:F506,3,0)</f>
        <v>0</v>
      </c>
      <c r="G109" s="112">
        <f>VLOOKUP(E1:E722,種目一覧!D1:G506,4,0)</f>
        <v>0</v>
      </c>
      <c r="H109" s="113">
        <f>VLOOKUP(E1:E722,種目一覧!D1:E506,2,0)</f>
        <v>0</v>
      </c>
      <c r="I109" s="114"/>
      <c r="J109" s="107" t="str">
        <f>'PGM (入力用)'!J109</f>
        <v/>
      </c>
      <c r="K109" s="108" t="str">
        <f>'PGM (入力用)'!K109</f>
        <v/>
      </c>
      <c r="L109" s="109" t="str">
        <f>'PGM (入力用)'!L109</f>
        <v/>
      </c>
      <c r="M109" s="115"/>
      <c r="N109" s="102"/>
    </row>
    <row r="110" spans="1:14" ht="19.5" hidden="1" customHeight="1">
      <c r="A110" s="6"/>
      <c r="B110" s="4"/>
      <c r="C110" s="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5"/>
    </row>
    <row r="111" spans="1:14" ht="19.5" customHeight="1">
      <c r="A111" s="23" t="s">
        <v>193</v>
      </c>
      <c r="B111" s="4"/>
      <c r="C111" s="4"/>
      <c r="D111" s="117"/>
      <c r="E111" s="117"/>
      <c r="F111" s="117"/>
      <c r="G111" s="117"/>
      <c r="H111" s="117"/>
      <c r="I111" s="117"/>
      <c r="J111" s="118" t="s">
        <v>170</v>
      </c>
      <c r="K111" s="117"/>
      <c r="L111" s="118" t="str">
        <f>VLOOKUP(E112,大会記録!E1:F89,2,0)</f>
        <v xml:space="preserve"> 　33.48</v>
      </c>
      <c r="M111" s="117"/>
      <c r="N111" s="5"/>
    </row>
    <row r="112" spans="1:14" ht="19.5" customHeight="1">
      <c r="A112" s="6"/>
      <c r="B112" s="80">
        <v>1</v>
      </c>
      <c r="C112" s="81" t="s">
        <v>171</v>
      </c>
      <c r="D112" s="119"/>
      <c r="E112" s="83">
        <v>8</v>
      </c>
      <c r="F112" s="84" t="s">
        <v>172</v>
      </c>
      <c r="G112" s="85" t="s">
        <v>173</v>
      </c>
      <c r="H112" s="86" t="s">
        <v>174</v>
      </c>
      <c r="I112" s="120"/>
      <c r="J112" s="87" t="s">
        <v>176</v>
      </c>
      <c r="K112" s="86" t="s">
        <v>177</v>
      </c>
      <c r="L112" s="121"/>
      <c r="M112" s="89" t="s">
        <v>178</v>
      </c>
      <c r="N112" s="90"/>
    </row>
    <row r="113" spans="1:14" ht="19.5" customHeight="1">
      <c r="A113" s="6"/>
      <c r="B113" s="4"/>
      <c r="C113" s="91"/>
      <c r="D113" s="92" t="s">
        <v>179</v>
      </c>
      <c r="E113" s="93" t="str">
        <f>CONCATENATE(E112,"-",B112,"-",D113)</f>
        <v>8-1-1</v>
      </c>
      <c r="F113" s="94" t="str">
        <f>VLOOKUP(E1:E722,種目一覧!D1:F506,3,0)</f>
        <v>　</v>
      </c>
      <c r="G113" s="103">
        <f>VLOOKUP(E1:E722,種目一覧!D1:G506,4,0)</f>
        <v>0</v>
      </c>
      <c r="H113" s="96" t="str">
        <f>VLOOKUP(E1:E722,種目一覧!D1:E506,2,0)</f>
        <v>　</v>
      </c>
      <c r="I113" s="97"/>
      <c r="J113" s="98" t="str">
        <f>'PGM (入力用)'!J113</f>
        <v/>
      </c>
      <c r="K113" s="99" t="str">
        <f>'PGM (入力用)'!K113</f>
        <v/>
      </c>
      <c r="L113" s="100" t="str">
        <f>'PGM (入力用)'!L113</f>
        <v/>
      </c>
      <c r="M113" s="101"/>
      <c r="N113" s="102"/>
    </row>
    <row r="114" spans="1:14" ht="19.5" customHeight="1">
      <c r="A114" s="6"/>
      <c r="B114" s="4"/>
      <c r="C114" s="91"/>
      <c r="D114" s="92" t="s">
        <v>181</v>
      </c>
      <c r="E114" s="93" t="str">
        <f>CONCATENATE(E112,"-",B112,"-",D114)</f>
        <v>8-1-2</v>
      </c>
      <c r="F114" s="94" t="str">
        <f>VLOOKUP(E1:E722,種目一覧!D1:F506,3,0)</f>
        <v>　</v>
      </c>
      <c r="G114" s="103">
        <f>VLOOKUP(E1:E722,種目一覧!D1:G506,4,0)</f>
        <v>0</v>
      </c>
      <c r="H114" s="96" t="str">
        <f>VLOOKUP(E1:E722,種目一覧!D1:E506,2,0)</f>
        <v>　</v>
      </c>
      <c r="I114" s="97"/>
      <c r="J114" s="98" t="str">
        <f>'PGM (入力用)'!J114</f>
        <v/>
      </c>
      <c r="K114" s="99" t="str">
        <f>'PGM (入力用)'!K114</f>
        <v/>
      </c>
      <c r="L114" s="100" t="str">
        <f>'PGM (入力用)'!L114</f>
        <v/>
      </c>
      <c r="M114" s="101"/>
      <c r="N114" s="102"/>
    </row>
    <row r="115" spans="1:14" ht="19.5" customHeight="1">
      <c r="A115" s="6"/>
      <c r="B115" s="4"/>
      <c r="C115" s="91"/>
      <c r="D115" s="92" t="s">
        <v>182</v>
      </c>
      <c r="E115" s="93" t="str">
        <f>CONCATENATE(E112,"-",B112,"-",D115)</f>
        <v>8-1-3</v>
      </c>
      <c r="F115" s="94" t="str">
        <f>VLOOKUP(E1:E722,種目一覧!D1:F506,3,0)</f>
        <v>伊藤　美樹子</v>
      </c>
      <c r="G115" s="103" t="str">
        <f>VLOOKUP(E1:E722,種目一覧!D1:G506,4,0)</f>
        <v>いとう　みきこ</v>
      </c>
      <c r="H115" s="96" t="str">
        <f>VLOOKUP(E1:E722,種目一覧!D1:E506,2,0)</f>
        <v>三井住友銀行</v>
      </c>
      <c r="I115" s="97"/>
      <c r="J115" s="98" t="str">
        <f>'PGM (入力用)'!J115</f>
        <v/>
      </c>
      <c r="K115" s="99" t="str">
        <f>'PGM (入力用)'!K115</f>
        <v/>
      </c>
      <c r="L115" s="100" t="str">
        <f>'PGM (入力用)'!L115</f>
        <v/>
      </c>
      <c r="M115" s="101"/>
      <c r="N115" s="102"/>
    </row>
    <row r="116" spans="1:14" ht="19.5" customHeight="1">
      <c r="A116" s="6"/>
      <c r="B116" s="4"/>
      <c r="C116" s="91"/>
      <c r="D116" s="92" t="s">
        <v>183</v>
      </c>
      <c r="E116" s="93" t="str">
        <f>CONCATENATE(E112,"-",B112,"-",D116)</f>
        <v>8-1-4</v>
      </c>
      <c r="F116" s="94" t="str">
        <f>VLOOKUP(E1:E722,種目一覧!D1:F506,3,0)</f>
        <v>　</v>
      </c>
      <c r="G116" s="103">
        <f>VLOOKUP(E1:E722,種目一覧!D1:G506,4,0)</f>
        <v>0</v>
      </c>
      <c r="H116" s="96" t="str">
        <f>VLOOKUP(E1:E722,種目一覧!D1:E506,2,0)</f>
        <v>　</v>
      </c>
      <c r="I116" s="97"/>
      <c r="J116" s="98" t="str">
        <f>'PGM (入力用)'!J116</f>
        <v/>
      </c>
      <c r="K116" s="99" t="str">
        <f>'PGM (入力用)'!K116</f>
        <v/>
      </c>
      <c r="L116" s="100" t="str">
        <f>'PGM (入力用)'!L116</f>
        <v/>
      </c>
      <c r="M116" s="101"/>
      <c r="N116" s="102"/>
    </row>
    <row r="117" spans="1:14" ht="19.5" customHeight="1">
      <c r="A117" s="6"/>
      <c r="B117" s="4"/>
      <c r="C117" s="91"/>
      <c r="D117" s="92" t="s">
        <v>184</v>
      </c>
      <c r="E117" s="93" t="str">
        <f>CONCATENATE(E112,"-",B112,"-",D117)</f>
        <v>8-1-5</v>
      </c>
      <c r="F117" s="94" t="str">
        <f>VLOOKUP(E1:E722,種目一覧!D1:F506,3,0)</f>
        <v>　</v>
      </c>
      <c r="G117" s="103">
        <f>VLOOKUP(E1:E722,種目一覧!D1:G506,4,0)</f>
        <v>0</v>
      </c>
      <c r="H117" s="96" t="str">
        <f>VLOOKUP(E1:E722,種目一覧!D1:E506,2,0)</f>
        <v>　</v>
      </c>
      <c r="I117" s="97"/>
      <c r="J117" s="98" t="str">
        <f>'PGM (入力用)'!J117</f>
        <v/>
      </c>
      <c r="K117" s="99" t="str">
        <f>'PGM (入力用)'!K117</f>
        <v/>
      </c>
      <c r="L117" s="100" t="str">
        <f>'PGM (入力用)'!L117</f>
        <v/>
      </c>
      <c r="M117" s="101"/>
      <c r="N117" s="102"/>
    </row>
    <row r="118" spans="1:14" ht="19.5" customHeight="1">
      <c r="A118" s="6"/>
      <c r="B118" s="4"/>
      <c r="C118" s="91"/>
      <c r="D118" s="104" t="s">
        <v>185</v>
      </c>
      <c r="E118" s="93" t="str">
        <f>CONCATENATE(E112,"-",B112,"-",D118)</f>
        <v>8-1-6</v>
      </c>
      <c r="F118" s="105" t="str">
        <f>VLOOKUP(E1:E722,種目一覧!D1:F506,3,0)</f>
        <v>　</v>
      </c>
      <c r="G118" s="103">
        <f>VLOOKUP(E1:E722,種目一覧!D1:G506,4,0)</f>
        <v>0</v>
      </c>
      <c r="H118" s="106" t="str">
        <f>VLOOKUP(E1:E722,種目一覧!D1:E506,2,0)</f>
        <v>　</v>
      </c>
      <c r="I118" s="97"/>
      <c r="J118" s="107" t="str">
        <f>'PGM (入力用)'!J118</f>
        <v/>
      </c>
      <c r="K118" s="108" t="str">
        <f>'PGM (入力用)'!K118</f>
        <v/>
      </c>
      <c r="L118" s="109" t="str">
        <f>'PGM (入力用)'!L118</f>
        <v/>
      </c>
      <c r="M118" s="101"/>
      <c r="N118" s="102"/>
    </row>
    <row r="119" spans="1:14" ht="19.5" hidden="1" customHeight="1">
      <c r="A119" s="6"/>
      <c r="B119" s="4"/>
      <c r="C119" s="91"/>
      <c r="D119" s="104" t="s">
        <v>186</v>
      </c>
      <c r="E119" s="110" t="str">
        <f>CONCATENATE(E112,"-",B112,"-",D119)</f>
        <v>8-1-7</v>
      </c>
      <c r="F119" s="123" t="str">
        <f>VLOOKUP(E1:E722,種目一覧!D1:F506,3,0)</f>
        <v>　</v>
      </c>
      <c r="G119" s="137">
        <f>VLOOKUP(E1:E722,種目一覧!D1:G506,4,0)</f>
        <v>0</v>
      </c>
      <c r="H119" s="106" t="str">
        <f>VLOOKUP(E1:E722,種目一覧!D1:E506,2,0)</f>
        <v>　</v>
      </c>
      <c r="I119" s="114"/>
      <c r="J119" s="107" t="str">
        <f>'PGM (入力用)'!J119</f>
        <v/>
      </c>
      <c r="K119" s="108" t="str">
        <f>'PGM (入力用)'!K119</f>
        <v/>
      </c>
      <c r="L119" s="109" t="str">
        <f>'PGM (入力用)'!L119</f>
        <v/>
      </c>
      <c r="M119" s="115"/>
      <c r="N119" s="102"/>
    </row>
    <row r="120" spans="1:14" ht="19.5" customHeight="1">
      <c r="A120" s="6"/>
      <c r="B120" s="4"/>
      <c r="C120" s="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5"/>
    </row>
    <row r="121" spans="1:14" ht="19.5" customHeight="1">
      <c r="A121" s="23" t="s">
        <v>194</v>
      </c>
      <c r="B121" s="4"/>
      <c r="C121" s="4"/>
      <c r="D121" s="117"/>
      <c r="E121" s="117"/>
      <c r="F121" s="117"/>
      <c r="G121" s="117"/>
      <c r="H121" s="117"/>
      <c r="I121" s="117"/>
      <c r="J121" s="118" t="s">
        <v>170</v>
      </c>
      <c r="K121" s="117"/>
      <c r="L121" s="118" t="str">
        <f>VLOOKUP(E122,大会記録!E1:F89,2,0)</f>
        <v>1.01.47</v>
      </c>
      <c r="M121" s="117"/>
      <c r="N121" s="5"/>
    </row>
    <row r="122" spans="1:14" ht="19.5" customHeight="1">
      <c r="A122" s="6"/>
      <c r="B122" s="80">
        <v>1</v>
      </c>
      <c r="C122" s="81" t="s">
        <v>171</v>
      </c>
      <c r="D122" s="119"/>
      <c r="E122" s="83">
        <v>9</v>
      </c>
      <c r="F122" s="84" t="s">
        <v>172</v>
      </c>
      <c r="G122" s="85" t="s">
        <v>173</v>
      </c>
      <c r="H122" s="86" t="s">
        <v>174</v>
      </c>
      <c r="I122" s="120"/>
      <c r="J122" s="87" t="s">
        <v>176</v>
      </c>
      <c r="K122" s="86" t="s">
        <v>177</v>
      </c>
      <c r="L122" s="121"/>
      <c r="M122" s="89" t="s">
        <v>178</v>
      </c>
      <c r="N122" s="90"/>
    </row>
    <row r="123" spans="1:14" ht="19.5" customHeight="1">
      <c r="A123" s="6"/>
      <c r="B123" s="4"/>
      <c r="C123" s="91"/>
      <c r="D123" s="92" t="s">
        <v>179</v>
      </c>
      <c r="E123" s="93" t="str">
        <f>CONCATENATE(E122,"-",B122,"-",D123)</f>
        <v>9-1-1</v>
      </c>
      <c r="F123" s="94" t="str">
        <f>VLOOKUP(E1:E722,種目一覧!D1:F506,3,0)</f>
        <v>　</v>
      </c>
      <c r="G123" s="95">
        <f>VLOOKUP(E1:E722,種目一覧!D1:G506,4,0)</f>
        <v>0</v>
      </c>
      <c r="H123" s="96" t="str">
        <f>VLOOKUP(E1:E722,種目一覧!D1:E506,2,0)</f>
        <v>　</v>
      </c>
      <c r="I123" s="97"/>
      <c r="J123" s="98" t="str">
        <f>'PGM (入力用)'!J123</f>
        <v/>
      </c>
      <c r="K123" s="99" t="str">
        <f>'PGM (入力用)'!K123</f>
        <v/>
      </c>
      <c r="L123" s="100" t="str">
        <f>'PGM (入力用)'!L123</f>
        <v/>
      </c>
      <c r="M123" s="101"/>
      <c r="N123" s="102"/>
    </row>
    <row r="124" spans="1:14" ht="19.5" customHeight="1">
      <c r="A124" s="6"/>
      <c r="B124" s="4"/>
      <c r="C124" s="91"/>
      <c r="D124" s="92" t="s">
        <v>181</v>
      </c>
      <c r="E124" s="93" t="str">
        <f>CONCATENATE(E122,"-",B122,"-",D124)</f>
        <v>9-1-2</v>
      </c>
      <c r="F124" s="94" t="str">
        <f>VLOOKUP(E1:E722,種目一覧!D1:F506,3,0)</f>
        <v>桜井　駿</v>
      </c>
      <c r="G124" s="103" t="str">
        <f>VLOOKUP(E1:E722,種目一覧!D1:G506,4,0)</f>
        <v>さくらい　しゅん</v>
      </c>
      <c r="H124" s="96" t="str">
        <f>VLOOKUP(E1:E722,種目一覧!D1:E506,2,0)</f>
        <v>みずほ</v>
      </c>
      <c r="I124" s="97"/>
      <c r="J124" s="98" t="str">
        <f>'PGM (入力用)'!J124</f>
        <v/>
      </c>
      <c r="K124" s="99" t="str">
        <f>'PGM (入力用)'!K124</f>
        <v/>
      </c>
      <c r="L124" s="100" t="str">
        <f>'PGM (入力用)'!L124</f>
        <v/>
      </c>
      <c r="M124" s="101"/>
      <c r="N124" s="102"/>
    </row>
    <row r="125" spans="1:14" ht="19.5" customHeight="1">
      <c r="A125" s="6"/>
      <c r="B125" s="4"/>
      <c r="C125" s="91"/>
      <c r="D125" s="92" t="s">
        <v>182</v>
      </c>
      <c r="E125" s="93" t="str">
        <f>CONCATENATE(E122,"-",B122,"-",D125)</f>
        <v>9-1-3</v>
      </c>
      <c r="F125" s="94" t="str">
        <f>VLOOKUP(E1:E722,種目一覧!D1:F506,3,0)</f>
        <v>大平　裕真</v>
      </c>
      <c r="G125" s="103" t="str">
        <f>VLOOKUP(E1:E722,種目一覧!D1:G506,4,0)</f>
        <v>おおだいら　ゆうま</v>
      </c>
      <c r="H125" s="96" t="str">
        <f>VLOOKUP(E1:E722,種目一覧!D1:E506,2,0)</f>
        <v>みずほ</v>
      </c>
      <c r="I125" s="97"/>
      <c r="J125" s="98" t="str">
        <f>'PGM (入力用)'!J125</f>
        <v/>
      </c>
      <c r="K125" s="99" t="str">
        <f>'PGM (入力用)'!K125</f>
        <v/>
      </c>
      <c r="L125" s="100" t="str">
        <f>'PGM (入力用)'!L125</f>
        <v/>
      </c>
      <c r="M125" s="101"/>
      <c r="N125" s="102"/>
    </row>
    <row r="126" spans="1:14" ht="19.5" customHeight="1">
      <c r="A126" s="6"/>
      <c r="B126" s="4"/>
      <c r="C126" s="91"/>
      <c r="D126" s="92" t="s">
        <v>183</v>
      </c>
      <c r="E126" s="93" t="str">
        <f>CONCATENATE(E122,"-",B122,"-",D126)</f>
        <v>9-1-4</v>
      </c>
      <c r="F126" s="94" t="str">
        <f>VLOOKUP(E1:E722,種目一覧!D1:F506,3,0)</f>
        <v>佐藤　一輝</v>
      </c>
      <c r="G126" s="103" t="str">
        <f>VLOOKUP(E1:E722,種目一覧!D1:G506,4,0)</f>
        <v>さとう　かずき</v>
      </c>
      <c r="H126" s="96" t="str">
        <f>VLOOKUP(E1:E722,種目一覧!D1:E506,2,0)</f>
        <v>三菱UFJ銀行</v>
      </c>
      <c r="I126" s="97"/>
      <c r="J126" s="98" t="str">
        <f>'PGM (入力用)'!J126</f>
        <v/>
      </c>
      <c r="K126" s="99" t="str">
        <f>'PGM (入力用)'!K126</f>
        <v/>
      </c>
      <c r="L126" s="100" t="str">
        <f>'PGM (入力用)'!L126</f>
        <v/>
      </c>
      <c r="M126" s="101"/>
      <c r="N126" s="102"/>
    </row>
    <row r="127" spans="1:14" ht="19.5" customHeight="1">
      <c r="A127" s="6"/>
      <c r="B127" s="4"/>
      <c r="C127" s="91"/>
      <c r="D127" s="92" t="s">
        <v>184</v>
      </c>
      <c r="E127" s="93" t="str">
        <f>CONCATENATE(E122,"-",B122,"-",D127)</f>
        <v>9-1-5</v>
      </c>
      <c r="F127" s="94" t="str">
        <f>VLOOKUP(E1:E722,種目一覧!D1:F506,3,0)</f>
        <v>　</v>
      </c>
      <c r="G127" s="95">
        <f>VLOOKUP(E1:E722,種目一覧!D1:G506,4,0)</f>
        <v>0</v>
      </c>
      <c r="H127" s="96" t="str">
        <f>VLOOKUP(E1:E722,種目一覧!D1:E506,2,0)</f>
        <v>　</v>
      </c>
      <c r="I127" s="97"/>
      <c r="J127" s="98" t="str">
        <f>'PGM (入力用)'!J127</f>
        <v/>
      </c>
      <c r="K127" s="99" t="str">
        <f>'PGM (入力用)'!K127</f>
        <v/>
      </c>
      <c r="L127" s="100" t="str">
        <f>'PGM (入力用)'!L127</f>
        <v/>
      </c>
      <c r="M127" s="101"/>
      <c r="N127" s="102"/>
    </row>
    <row r="128" spans="1:14" ht="19.5" customHeight="1">
      <c r="A128" s="6"/>
      <c r="B128" s="4"/>
      <c r="C128" s="91"/>
      <c r="D128" s="104" t="s">
        <v>185</v>
      </c>
      <c r="E128" s="93" t="str">
        <f>CONCATENATE(E122,"-",B122,"-",D128)</f>
        <v>9-1-6</v>
      </c>
      <c r="F128" s="105" t="str">
        <f>VLOOKUP(E1:E722,種目一覧!D1:F506,3,0)</f>
        <v>　</v>
      </c>
      <c r="G128" s="95">
        <f>VLOOKUP(E1:E722,種目一覧!D1:G506,4,0)</f>
        <v>0</v>
      </c>
      <c r="H128" s="106" t="str">
        <f>VLOOKUP(E1:E722,種目一覧!D1:E506,2,0)</f>
        <v>　</v>
      </c>
      <c r="I128" s="97"/>
      <c r="J128" s="107" t="str">
        <f>'PGM (入力用)'!J128</f>
        <v/>
      </c>
      <c r="K128" s="108" t="str">
        <f>'PGM (入力用)'!K128</f>
        <v/>
      </c>
      <c r="L128" s="109" t="str">
        <f>'PGM (入力用)'!L128</f>
        <v/>
      </c>
      <c r="M128" s="101"/>
      <c r="N128" s="102"/>
    </row>
    <row r="129" spans="1:14" ht="19.5" hidden="1" customHeight="1">
      <c r="A129" s="6"/>
      <c r="B129" s="4"/>
      <c r="C129" s="91"/>
      <c r="D129" s="104" t="s">
        <v>186</v>
      </c>
      <c r="E129" s="110" t="str">
        <f>CONCATENATE(E122,"-",B122,"-",D129)</f>
        <v>9-1-7</v>
      </c>
      <c r="F129" s="123" t="str">
        <f>VLOOKUP(E1:E722,種目一覧!D1:F506,3,0)</f>
        <v>　</v>
      </c>
      <c r="G129" s="112">
        <f>VLOOKUP(E1:E722,種目一覧!D1:G506,4,0)</f>
        <v>0</v>
      </c>
      <c r="H129" s="106" t="str">
        <f>VLOOKUP(E1:E722,種目一覧!D1:E506,2,0)</f>
        <v>　</v>
      </c>
      <c r="I129" s="114"/>
      <c r="J129" s="107" t="str">
        <f>'PGM (入力用)'!J129</f>
        <v/>
      </c>
      <c r="K129" s="108" t="str">
        <f>'PGM (入力用)'!K129</f>
        <v/>
      </c>
      <c r="L129" s="109" t="str">
        <f>'PGM (入力用)'!L129</f>
        <v/>
      </c>
      <c r="M129" s="115"/>
      <c r="N129" s="102"/>
    </row>
    <row r="130" spans="1:14" ht="19.5" customHeight="1">
      <c r="A130" s="6"/>
      <c r="B130" s="4"/>
      <c r="C130" s="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5"/>
    </row>
    <row r="131" spans="1:14" ht="19.5" hidden="1" customHeight="1">
      <c r="A131" s="6"/>
      <c r="B131" s="4"/>
      <c r="C131" s="4"/>
      <c r="D131" s="117"/>
      <c r="E131" s="117"/>
      <c r="F131" s="117"/>
      <c r="G131" s="117"/>
      <c r="H131" s="117"/>
      <c r="I131" s="117"/>
      <c r="J131" s="118" t="s">
        <v>170</v>
      </c>
      <c r="K131" s="117"/>
      <c r="L131" s="118" t="str">
        <f>VLOOKUP(E132,大会記録!E1:F89,2,0)</f>
        <v>1.01.47</v>
      </c>
      <c r="M131" s="117"/>
      <c r="N131" s="5"/>
    </row>
    <row r="132" spans="1:14" ht="19.5" hidden="1" customHeight="1">
      <c r="A132" s="6"/>
      <c r="B132" s="80">
        <v>2</v>
      </c>
      <c r="C132" s="81" t="s">
        <v>171</v>
      </c>
      <c r="D132" s="119"/>
      <c r="E132" s="83">
        <v>9</v>
      </c>
      <c r="F132" s="124" t="s">
        <v>172</v>
      </c>
      <c r="G132" s="85" t="s">
        <v>173</v>
      </c>
      <c r="H132" s="86" t="s">
        <v>174</v>
      </c>
      <c r="I132" s="120"/>
      <c r="J132" s="87" t="s">
        <v>176</v>
      </c>
      <c r="K132" s="86" t="s">
        <v>177</v>
      </c>
      <c r="L132" s="121"/>
      <c r="M132" s="89" t="s">
        <v>178</v>
      </c>
      <c r="N132" s="90"/>
    </row>
    <row r="133" spans="1:14" ht="19.5" hidden="1" customHeight="1">
      <c r="A133" s="6"/>
      <c r="B133" s="4"/>
      <c r="C133" s="91"/>
      <c r="D133" s="92" t="s">
        <v>179</v>
      </c>
      <c r="E133" s="93" t="str">
        <f>CONCATENATE(E132,"-",B132,"-",D133)</f>
        <v>9-2-1</v>
      </c>
      <c r="F133" s="127">
        <f>VLOOKUP(E1:E722,種目一覧!D1:F506,3,0)</f>
        <v>0</v>
      </c>
      <c r="G133" s="95">
        <f>VLOOKUP(E1:E722,種目一覧!D1:G506,4,0)</f>
        <v>0</v>
      </c>
      <c r="H133" s="126">
        <f>VLOOKUP(E1:E722,種目一覧!D1:E506,2,0)</f>
        <v>0</v>
      </c>
      <c r="I133" s="97"/>
      <c r="J133" s="98" t="str">
        <f>'PGM (入力用)'!J133</f>
        <v/>
      </c>
      <c r="K133" s="99" t="str">
        <f>'PGM (入力用)'!K133</f>
        <v/>
      </c>
      <c r="L133" s="100" t="str">
        <f>'PGM (入力用)'!L133</f>
        <v/>
      </c>
      <c r="M133" s="101"/>
      <c r="N133" s="102"/>
    </row>
    <row r="134" spans="1:14" ht="19.5" hidden="1" customHeight="1">
      <c r="A134" s="6"/>
      <c r="B134" s="4"/>
      <c r="C134" s="91"/>
      <c r="D134" s="92" t="s">
        <v>181</v>
      </c>
      <c r="E134" s="93" t="str">
        <f>CONCATENATE(E132,"-",B132,"-",D134)</f>
        <v>9-2-2</v>
      </c>
      <c r="F134" s="127">
        <f>VLOOKUP(E1:E722,種目一覧!D1:F506,3,0)</f>
        <v>0</v>
      </c>
      <c r="G134" s="95">
        <f>VLOOKUP(E1:E722,種目一覧!D1:G506,4,0)</f>
        <v>0</v>
      </c>
      <c r="H134" s="126">
        <f>VLOOKUP(E1:E722,種目一覧!D1:E506,2,0)</f>
        <v>0</v>
      </c>
      <c r="I134" s="97"/>
      <c r="J134" s="98" t="str">
        <f>'PGM (入力用)'!J134</f>
        <v/>
      </c>
      <c r="K134" s="99" t="str">
        <f>'PGM (入力用)'!K134</f>
        <v/>
      </c>
      <c r="L134" s="100" t="str">
        <f>'PGM (入力用)'!L134</f>
        <v/>
      </c>
      <c r="M134" s="101"/>
      <c r="N134" s="102"/>
    </row>
    <row r="135" spans="1:14" ht="19.5" hidden="1" customHeight="1">
      <c r="A135" s="6"/>
      <c r="B135" s="4"/>
      <c r="C135" s="91"/>
      <c r="D135" s="92" t="s">
        <v>182</v>
      </c>
      <c r="E135" s="93" t="str">
        <f>CONCATENATE(E132,"-",B132,"-",D135)</f>
        <v>9-2-3</v>
      </c>
      <c r="F135" s="127">
        <f>VLOOKUP(E1:E722,種目一覧!D1:F506,3,0)</f>
        <v>0</v>
      </c>
      <c r="G135" s="95">
        <f>VLOOKUP(E1:E722,種目一覧!D1:G506,4,0)</f>
        <v>0</v>
      </c>
      <c r="H135" s="126">
        <f>VLOOKUP(E1:E722,種目一覧!D1:E506,2,0)</f>
        <v>0</v>
      </c>
      <c r="I135" s="97"/>
      <c r="J135" s="98" t="str">
        <f>'PGM (入力用)'!J135</f>
        <v/>
      </c>
      <c r="K135" s="99" t="str">
        <f>'PGM (入力用)'!K135</f>
        <v/>
      </c>
      <c r="L135" s="100" t="str">
        <f>'PGM (入力用)'!L135</f>
        <v/>
      </c>
      <c r="M135" s="101"/>
      <c r="N135" s="102"/>
    </row>
    <row r="136" spans="1:14" ht="19.5" hidden="1" customHeight="1">
      <c r="A136" s="6"/>
      <c r="B136" s="4"/>
      <c r="C136" s="91"/>
      <c r="D136" s="92" t="s">
        <v>183</v>
      </c>
      <c r="E136" s="93" t="str">
        <f>CONCATENATE(E132,"-",B132,"-",D136)</f>
        <v>9-2-4</v>
      </c>
      <c r="F136" s="127">
        <f>VLOOKUP(E1:E722,種目一覧!D1:F506,3,0)</f>
        <v>0</v>
      </c>
      <c r="G136" s="95">
        <f>VLOOKUP(E1:E722,種目一覧!D1:G506,4,0)</f>
        <v>0</v>
      </c>
      <c r="H136" s="126">
        <f>VLOOKUP(E1:E722,種目一覧!D1:E506,2,0)</f>
        <v>0</v>
      </c>
      <c r="I136" s="97"/>
      <c r="J136" s="98" t="str">
        <f>'PGM (入力用)'!J136</f>
        <v/>
      </c>
      <c r="K136" s="99" t="str">
        <f>'PGM (入力用)'!K136</f>
        <v/>
      </c>
      <c r="L136" s="100" t="str">
        <f>'PGM (入力用)'!L136</f>
        <v/>
      </c>
      <c r="M136" s="101"/>
      <c r="N136" s="102"/>
    </row>
    <row r="137" spans="1:14" ht="19.5" hidden="1" customHeight="1">
      <c r="A137" s="6"/>
      <c r="B137" s="4"/>
      <c r="C137" s="91"/>
      <c r="D137" s="92" t="s">
        <v>184</v>
      </c>
      <c r="E137" s="93" t="str">
        <f>CONCATENATE(E132,"-",B132,"-",D137)</f>
        <v>9-2-5</v>
      </c>
      <c r="F137" s="127">
        <f>VLOOKUP(E1:E722,種目一覧!D1:F506,3,0)</f>
        <v>0</v>
      </c>
      <c r="G137" s="95">
        <f>VLOOKUP(E1:E722,種目一覧!D1:G506,4,0)</f>
        <v>0</v>
      </c>
      <c r="H137" s="126">
        <f>VLOOKUP(E1:E722,種目一覧!D1:E506,2,0)</f>
        <v>0</v>
      </c>
      <c r="I137" s="97"/>
      <c r="J137" s="98" t="str">
        <f>'PGM (入力用)'!J137</f>
        <v/>
      </c>
      <c r="K137" s="99" t="str">
        <f>'PGM (入力用)'!K137</f>
        <v/>
      </c>
      <c r="L137" s="100" t="str">
        <f>'PGM (入力用)'!L137</f>
        <v/>
      </c>
      <c r="M137" s="101"/>
      <c r="N137" s="102"/>
    </row>
    <row r="138" spans="1:14" ht="19.5" hidden="1" customHeight="1">
      <c r="A138" s="6"/>
      <c r="B138" s="4"/>
      <c r="C138" s="91"/>
      <c r="D138" s="92" t="s">
        <v>185</v>
      </c>
      <c r="E138" s="93" t="str">
        <f>CONCATENATE(E132,"-",B132,"-",D138)</f>
        <v>9-2-6</v>
      </c>
      <c r="F138" s="127">
        <f>VLOOKUP(E1:E722,種目一覧!D1:F506,3,0)</f>
        <v>0</v>
      </c>
      <c r="G138" s="95">
        <f>VLOOKUP(E1:E722,種目一覧!D1:G506,4,0)</f>
        <v>0</v>
      </c>
      <c r="H138" s="126">
        <f>VLOOKUP(E1:E722,種目一覧!D1:E506,2,0)</f>
        <v>0</v>
      </c>
      <c r="I138" s="97"/>
      <c r="J138" s="98" t="str">
        <f>'PGM (入力用)'!J138</f>
        <v/>
      </c>
      <c r="K138" s="99" t="str">
        <f>'PGM (入力用)'!K138</f>
        <v/>
      </c>
      <c r="L138" s="100" t="str">
        <f>'PGM (入力用)'!L138</f>
        <v/>
      </c>
      <c r="M138" s="101"/>
      <c r="N138" s="102"/>
    </row>
    <row r="139" spans="1:14" ht="19.5" hidden="1" customHeight="1">
      <c r="A139" s="6"/>
      <c r="B139" s="4"/>
      <c r="C139" s="91"/>
      <c r="D139" s="104" t="s">
        <v>186</v>
      </c>
      <c r="E139" s="110" t="str">
        <f>CONCATENATE(E132,"-",B132,"-",D139)</f>
        <v>9-2-7</v>
      </c>
      <c r="F139" s="111">
        <f>VLOOKUP(E1:E722,種目一覧!D1:F506,3,0)</f>
        <v>0</v>
      </c>
      <c r="G139" s="112">
        <f>VLOOKUP(E1:E722,種目一覧!D1:G506,4,0)</f>
        <v>0</v>
      </c>
      <c r="H139" s="113">
        <f>VLOOKUP(E1:E722,種目一覧!D1:E506,2,0)</f>
        <v>0</v>
      </c>
      <c r="I139" s="114"/>
      <c r="J139" s="107" t="str">
        <f>'PGM (入力用)'!J139</f>
        <v/>
      </c>
      <c r="K139" s="108" t="str">
        <f>'PGM (入力用)'!K139</f>
        <v/>
      </c>
      <c r="L139" s="109" t="str">
        <f>'PGM (入力用)'!L139</f>
        <v/>
      </c>
      <c r="M139" s="115"/>
      <c r="N139" s="102"/>
    </row>
    <row r="140" spans="1:14" ht="19.5" hidden="1" customHeight="1">
      <c r="A140" s="6"/>
      <c r="B140" s="4"/>
      <c r="C140" s="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5"/>
    </row>
    <row r="141" spans="1:14" ht="19.5" hidden="1" customHeight="1">
      <c r="A141" s="23" t="s">
        <v>195</v>
      </c>
      <c r="B141" s="4"/>
      <c r="C141" s="4"/>
      <c r="D141" s="117"/>
      <c r="E141" s="117"/>
      <c r="F141" s="117"/>
      <c r="G141" s="117"/>
      <c r="H141" s="117"/>
      <c r="I141" s="117"/>
      <c r="J141" s="118" t="s">
        <v>170</v>
      </c>
      <c r="K141" s="117"/>
      <c r="L141" s="118" t="str">
        <f>VLOOKUP(E142,大会記録!E1:F89,2,0)</f>
        <v xml:space="preserve"> 　54.99</v>
      </c>
      <c r="M141" s="117"/>
      <c r="N141" s="5"/>
    </row>
    <row r="142" spans="1:14" ht="19.5" hidden="1" customHeight="1">
      <c r="A142" s="6"/>
      <c r="B142" s="80">
        <v>1</v>
      </c>
      <c r="C142" s="81" t="s">
        <v>171</v>
      </c>
      <c r="D142" s="119"/>
      <c r="E142" s="83">
        <v>10</v>
      </c>
      <c r="F142" s="124" t="s">
        <v>172</v>
      </c>
      <c r="G142" s="85" t="s">
        <v>173</v>
      </c>
      <c r="H142" s="86" t="s">
        <v>174</v>
      </c>
      <c r="I142" s="120"/>
      <c r="J142" s="87" t="s">
        <v>176</v>
      </c>
      <c r="K142" s="86" t="s">
        <v>177</v>
      </c>
      <c r="L142" s="121"/>
      <c r="M142" s="89" t="s">
        <v>178</v>
      </c>
      <c r="N142" s="90"/>
    </row>
    <row r="143" spans="1:14" ht="19.5" hidden="1" customHeight="1">
      <c r="A143" s="6"/>
      <c r="B143" s="4"/>
      <c r="C143" s="91"/>
      <c r="D143" s="92" t="s">
        <v>179</v>
      </c>
      <c r="E143" s="93" t="str">
        <f>CONCATENATE(E142,"-",B142,"-",D143)</f>
        <v>10-1-1</v>
      </c>
      <c r="F143" s="127">
        <f>VLOOKUP(E1:E722,種目一覧!D1:F506,3,0)</f>
        <v>0</v>
      </c>
      <c r="G143" s="95">
        <f>VLOOKUP(E1:E722,種目一覧!D1:G506,4,0)</f>
        <v>0</v>
      </c>
      <c r="H143" s="126">
        <f>VLOOKUP(E1:E722,種目一覧!D1:E506,2,0)</f>
        <v>0</v>
      </c>
      <c r="I143" s="97"/>
      <c r="J143" s="98" t="str">
        <f>'PGM (入力用)'!J143</f>
        <v/>
      </c>
      <c r="K143" s="99" t="str">
        <f>'PGM (入力用)'!K143</f>
        <v/>
      </c>
      <c r="L143" s="100" t="str">
        <f>'PGM (入力用)'!L143</f>
        <v/>
      </c>
      <c r="M143" s="101"/>
      <c r="N143" s="102"/>
    </row>
    <row r="144" spans="1:14" ht="19.5" hidden="1" customHeight="1">
      <c r="A144" s="6"/>
      <c r="B144" s="4"/>
      <c r="C144" s="91"/>
      <c r="D144" s="92" t="s">
        <v>181</v>
      </c>
      <c r="E144" s="93" t="str">
        <f>CONCATENATE(E142,"-",B142,"-",D144)</f>
        <v>10-1-2</v>
      </c>
      <c r="F144" s="127">
        <f>VLOOKUP(E1:E722,種目一覧!D1:F506,3,0)</f>
        <v>0</v>
      </c>
      <c r="G144" s="95">
        <f>VLOOKUP(E1:E722,種目一覧!D1:G506,4,0)</f>
        <v>0</v>
      </c>
      <c r="H144" s="126">
        <f>VLOOKUP(E1:E722,種目一覧!D1:E506,2,0)</f>
        <v>0</v>
      </c>
      <c r="I144" s="97"/>
      <c r="J144" s="98" t="str">
        <f>'PGM (入力用)'!J144</f>
        <v/>
      </c>
      <c r="K144" s="99" t="str">
        <f>'PGM (入力用)'!K144</f>
        <v/>
      </c>
      <c r="L144" s="100" t="str">
        <f>'PGM (入力用)'!L144</f>
        <v/>
      </c>
      <c r="M144" s="101"/>
      <c r="N144" s="102"/>
    </row>
    <row r="145" spans="1:14" ht="19.5" hidden="1" customHeight="1">
      <c r="A145" s="6"/>
      <c r="B145" s="4"/>
      <c r="C145" s="91"/>
      <c r="D145" s="92" t="s">
        <v>182</v>
      </c>
      <c r="E145" s="93" t="str">
        <f>CONCATENATE(E142,"-",B142,"-",D145)</f>
        <v>10-1-3</v>
      </c>
      <c r="F145" s="127">
        <f>VLOOKUP(E1:E722,種目一覧!D1:F506,3,0)</f>
        <v>0</v>
      </c>
      <c r="G145" s="95">
        <f>VLOOKUP(E1:E722,種目一覧!D1:G506,4,0)</f>
        <v>0</v>
      </c>
      <c r="H145" s="126">
        <f>VLOOKUP(E1:E722,種目一覧!D1:E506,2,0)</f>
        <v>0</v>
      </c>
      <c r="I145" s="97"/>
      <c r="J145" s="98" t="str">
        <f>'PGM (入力用)'!J145</f>
        <v/>
      </c>
      <c r="K145" s="99" t="str">
        <f>'PGM (入力用)'!K145</f>
        <v/>
      </c>
      <c r="L145" s="100" t="str">
        <f>'PGM (入力用)'!L145</f>
        <v/>
      </c>
      <c r="M145" s="101"/>
      <c r="N145" s="102"/>
    </row>
    <row r="146" spans="1:14" ht="19.5" hidden="1" customHeight="1">
      <c r="A146" s="6"/>
      <c r="B146" s="4"/>
      <c r="C146" s="91"/>
      <c r="D146" s="92" t="s">
        <v>183</v>
      </c>
      <c r="E146" s="93" t="str">
        <f>CONCATENATE(E142,"-",B142,"-",D146)</f>
        <v>10-1-4</v>
      </c>
      <c r="F146" s="127">
        <f>VLOOKUP(E1:E722,種目一覧!D1:F506,3,0)</f>
        <v>0</v>
      </c>
      <c r="G146" s="95">
        <f>VLOOKUP(E1:E722,種目一覧!D1:G506,4,0)</f>
        <v>0</v>
      </c>
      <c r="H146" s="126">
        <f>VLOOKUP(E1:E722,種目一覧!D1:E506,2,0)</f>
        <v>0</v>
      </c>
      <c r="I146" s="97"/>
      <c r="J146" s="98" t="str">
        <f>'PGM (入力用)'!J146</f>
        <v/>
      </c>
      <c r="K146" s="99" t="str">
        <f>'PGM (入力用)'!K146</f>
        <v/>
      </c>
      <c r="L146" s="100" t="str">
        <f>'PGM (入力用)'!L146</f>
        <v/>
      </c>
      <c r="M146" s="101"/>
      <c r="N146" s="102"/>
    </row>
    <row r="147" spans="1:14" ht="19.5" hidden="1" customHeight="1">
      <c r="A147" s="6"/>
      <c r="B147" s="4"/>
      <c r="C147" s="91"/>
      <c r="D147" s="92" t="s">
        <v>184</v>
      </c>
      <c r="E147" s="93" t="str">
        <f>CONCATENATE(E142,"-",B142,"-",D147)</f>
        <v>10-1-5</v>
      </c>
      <c r="F147" s="127">
        <f>VLOOKUP(E1:E722,種目一覧!D1:F506,3,0)</f>
        <v>0</v>
      </c>
      <c r="G147" s="95">
        <f>VLOOKUP(E1:E722,種目一覧!D1:G506,4,0)</f>
        <v>0</v>
      </c>
      <c r="H147" s="126">
        <f>VLOOKUP(E1:E722,種目一覧!D1:E506,2,0)</f>
        <v>0</v>
      </c>
      <c r="I147" s="97"/>
      <c r="J147" s="98" t="str">
        <f>'PGM (入力用)'!J147</f>
        <v/>
      </c>
      <c r="K147" s="99" t="str">
        <f>'PGM (入力用)'!K147</f>
        <v/>
      </c>
      <c r="L147" s="100" t="str">
        <f>'PGM (入力用)'!L147</f>
        <v/>
      </c>
      <c r="M147" s="101"/>
      <c r="N147" s="102"/>
    </row>
    <row r="148" spans="1:14" ht="19.5" hidden="1" customHeight="1">
      <c r="A148" s="6"/>
      <c r="B148" s="4"/>
      <c r="C148" s="91"/>
      <c r="D148" s="92" t="s">
        <v>185</v>
      </c>
      <c r="E148" s="93" t="str">
        <f>CONCATENATE(E142,"-",B142,"-",D148)</f>
        <v>10-1-6</v>
      </c>
      <c r="F148" s="127">
        <f>VLOOKUP(E1:E722,種目一覧!D1:F506,3,0)</f>
        <v>0</v>
      </c>
      <c r="G148" s="95">
        <f>VLOOKUP(E1:E722,種目一覧!D1:G506,4,0)</f>
        <v>0</v>
      </c>
      <c r="H148" s="126">
        <f>VLOOKUP(E1:E722,種目一覧!D1:E506,2,0)</f>
        <v>0</v>
      </c>
      <c r="I148" s="97"/>
      <c r="J148" s="98" t="str">
        <f>'PGM (入力用)'!J148</f>
        <v/>
      </c>
      <c r="K148" s="99" t="str">
        <f>'PGM (入力用)'!K148</f>
        <v/>
      </c>
      <c r="L148" s="100" t="str">
        <f>'PGM (入力用)'!L148</f>
        <v/>
      </c>
      <c r="M148" s="101"/>
      <c r="N148" s="102"/>
    </row>
    <row r="149" spans="1:14" ht="19.5" hidden="1" customHeight="1">
      <c r="A149" s="6"/>
      <c r="B149" s="4"/>
      <c r="C149" s="91"/>
      <c r="D149" s="104" t="s">
        <v>186</v>
      </c>
      <c r="E149" s="110" t="str">
        <f>CONCATENATE(E142,"-",B142,"-",D149)</f>
        <v>10-1-7</v>
      </c>
      <c r="F149" s="111">
        <f>VLOOKUP(E1:E722,種目一覧!D1:F506,3,0)</f>
        <v>0</v>
      </c>
      <c r="G149" s="112">
        <f>VLOOKUP(E1:E722,種目一覧!D1:G506,4,0)</f>
        <v>0</v>
      </c>
      <c r="H149" s="113">
        <f>VLOOKUP(E1:E722,種目一覧!D1:E506,2,0)</f>
        <v>0</v>
      </c>
      <c r="I149" s="114"/>
      <c r="J149" s="107" t="str">
        <f>'PGM (入力用)'!J149</f>
        <v/>
      </c>
      <c r="K149" s="108" t="str">
        <f>'PGM (入力用)'!K149</f>
        <v/>
      </c>
      <c r="L149" s="109" t="str">
        <f>'PGM (入力用)'!L149</f>
        <v/>
      </c>
      <c r="M149" s="115"/>
      <c r="N149" s="102"/>
    </row>
    <row r="150" spans="1:14" ht="19.5" hidden="1" customHeight="1">
      <c r="A150" s="6"/>
      <c r="B150" s="4"/>
      <c r="C150" s="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5"/>
    </row>
    <row r="151" spans="1:14" ht="19.5" customHeight="1">
      <c r="A151" s="23" t="s">
        <v>196</v>
      </c>
      <c r="B151" s="4"/>
      <c r="C151" s="4"/>
      <c r="D151" s="117"/>
      <c r="E151" s="117"/>
      <c r="F151" s="117"/>
      <c r="G151" s="117"/>
      <c r="H151" s="117"/>
      <c r="I151" s="117"/>
      <c r="J151" s="118" t="s">
        <v>170</v>
      </c>
      <c r="K151" s="117"/>
      <c r="L151" s="118" t="str">
        <f>VLOOKUP(E152,大会記録!E1:F89,2,0)</f>
        <v>58.14</v>
      </c>
      <c r="M151" s="117"/>
      <c r="N151" s="5"/>
    </row>
    <row r="152" spans="1:14" ht="19.5" customHeight="1">
      <c r="A152" s="6"/>
      <c r="B152" s="80">
        <v>1</v>
      </c>
      <c r="C152" s="81" t="s">
        <v>171</v>
      </c>
      <c r="D152" s="119"/>
      <c r="E152" s="83">
        <v>11</v>
      </c>
      <c r="F152" s="84" t="s">
        <v>172</v>
      </c>
      <c r="G152" s="85" t="s">
        <v>173</v>
      </c>
      <c r="H152" s="86" t="s">
        <v>174</v>
      </c>
      <c r="I152" s="120"/>
      <c r="J152" s="87" t="s">
        <v>176</v>
      </c>
      <c r="K152" s="86" t="s">
        <v>177</v>
      </c>
      <c r="L152" s="121"/>
      <c r="M152" s="89" t="s">
        <v>178</v>
      </c>
      <c r="N152" s="90"/>
    </row>
    <row r="153" spans="1:14" ht="19.5" customHeight="1">
      <c r="A153" s="6"/>
      <c r="B153" s="4"/>
      <c r="C153" s="91"/>
      <c r="D153" s="92" t="s">
        <v>179</v>
      </c>
      <c r="E153" s="93" t="str">
        <f>CONCATENATE(E152,"-",B152,"-",D153)</f>
        <v>11-1-1</v>
      </c>
      <c r="F153" s="94" t="str">
        <f>VLOOKUP(E1:E722,種目一覧!D1:F506,3,0)</f>
        <v>　</v>
      </c>
      <c r="G153" s="95">
        <f>VLOOKUP(E1:E722,種目一覧!D1:G506,4,0)</f>
        <v>0</v>
      </c>
      <c r="H153" s="96" t="str">
        <f>VLOOKUP(E1:E722,種目一覧!D1:E506,2,0)</f>
        <v>　</v>
      </c>
      <c r="I153" s="97"/>
      <c r="J153" s="98" t="str">
        <f>'PGM (入力用)'!J153</f>
        <v/>
      </c>
      <c r="K153" s="99" t="str">
        <f>'PGM (入力用)'!K153</f>
        <v/>
      </c>
      <c r="L153" s="100" t="str">
        <f>'PGM (入力用)'!L153</f>
        <v/>
      </c>
      <c r="M153" s="101"/>
      <c r="N153" s="102"/>
    </row>
    <row r="154" spans="1:14" ht="19.5" customHeight="1">
      <c r="A154" s="6"/>
      <c r="B154" s="4"/>
      <c r="C154" s="91"/>
      <c r="D154" s="92" t="s">
        <v>181</v>
      </c>
      <c r="E154" s="93" t="str">
        <f>CONCATENATE(E152,"-",B152,"-",D154)</f>
        <v>11-1-2</v>
      </c>
      <c r="F154" s="94" t="str">
        <f>VLOOKUP(E1:E722,種目一覧!D1:F506,3,0)</f>
        <v>　</v>
      </c>
      <c r="G154" s="95">
        <f>VLOOKUP(E1:E722,種目一覧!D1:G506,4,0)</f>
        <v>0</v>
      </c>
      <c r="H154" s="96" t="str">
        <f>VLOOKUP(E1:E722,種目一覧!D1:E506,2,0)</f>
        <v>　</v>
      </c>
      <c r="I154" s="97"/>
      <c r="J154" s="98" t="str">
        <f>'PGM (入力用)'!J154</f>
        <v/>
      </c>
      <c r="K154" s="99" t="str">
        <f>'PGM (入力用)'!K154</f>
        <v/>
      </c>
      <c r="L154" s="100" t="str">
        <f>'PGM (入力用)'!L154</f>
        <v/>
      </c>
      <c r="M154" s="101"/>
      <c r="N154" s="102"/>
    </row>
    <row r="155" spans="1:14" ht="19.5" customHeight="1">
      <c r="A155" s="6"/>
      <c r="B155" s="4"/>
      <c r="C155" s="91"/>
      <c r="D155" s="92" t="s">
        <v>182</v>
      </c>
      <c r="E155" s="93" t="str">
        <f>CONCATENATE(E152,"-",B152,"-",D155)</f>
        <v>11-1-3</v>
      </c>
      <c r="F155" s="94" t="str">
        <f>VLOOKUP(E1:E722,種目一覧!D1:F506,3,0)</f>
        <v>みずほFG</v>
      </c>
      <c r="G155" s="103" t="str">
        <f>VLOOKUP(E1:E722,種目一覧!D1:G506,4,0)</f>
        <v>ミズホフィナンシャルフループ</v>
      </c>
      <c r="H155" s="96" t="str">
        <f>VLOOKUP(E1:E722,種目一覧!D1:E506,2,0)</f>
        <v>みずほ</v>
      </c>
      <c r="I155" s="97"/>
      <c r="J155" s="98" t="str">
        <f>'PGM (入力用)'!J155</f>
        <v/>
      </c>
      <c r="K155" s="99" t="str">
        <f>'PGM (入力用)'!K155</f>
        <v/>
      </c>
      <c r="L155" s="100" t="str">
        <f>'PGM (入力用)'!L155</f>
        <v/>
      </c>
      <c r="M155" s="101"/>
      <c r="N155" s="102"/>
    </row>
    <row r="156" spans="1:14" ht="19.5" customHeight="1">
      <c r="A156" s="6"/>
      <c r="B156" s="4"/>
      <c r="C156" s="91"/>
      <c r="D156" s="92" t="s">
        <v>183</v>
      </c>
      <c r="E156" s="93" t="str">
        <f>CONCATENATE(E152,"-",B152,"-",D156)</f>
        <v>11-1-4</v>
      </c>
      <c r="F156" s="94" t="str">
        <f>VLOOKUP(E1:E722,種目一覧!D1:F506,3,0)</f>
        <v>SMBC</v>
      </c>
      <c r="G156" s="103" t="str">
        <f>VLOOKUP(E1:E722,種目一覧!D1:G506,4,0)</f>
        <v>えすえむびーしー</v>
      </c>
      <c r="H156" s="96" t="str">
        <f>VLOOKUP(E1:E722,種目一覧!D1:E506,2,0)</f>
        <v>三井住友銀行</v>
      </c>
      <c r="I156" s="97"/>
      <c r="J156" s="98" t="str">
        <f>'PGM (入力用)'!J156</f>
        <v/>
      </c>
      <c r="K156" s="99" t="str">
        <f>'PGM (入力用)'!K156</f>
        <v/>
      </c>
      <c r="L156" s="100" t="str">
        <f>'PGM (入力用)'!L156</f>
        <v/>
      </c>
      <c r="M156" s="101"/>
      <c r="N156" s="102"/>
    </row>
    <row r="157" spans="1:14" ht="19.5" customHeight="1">
      <c r="A157" s="6"/>
      <c r="B157" s="4"/>
      <c r="C157" s="91"/>
      <c r="D157" s="92" t="s">
        <v>184</v>
      </c>
      <c r="E157" s="93" t="str">
        <f>CONCATENATE(E152,"-",B152,"-",D157)</f>
        <v>11-1-5</v>
      </c>
      <c r="F157" s="94" t="str">
        <f>VLOOKUP(E1:E722,種目一覧!D1:F506,3,0)</f>
        <v>　</v>
      </c>
      <c r="G157" s="95">
        <f>VLOOKUP(E1:E722,種目一覧!D1:G506,4,0)</f>
        <v>0</v>
      </c>
      <c r="H157" s="96" t="str">
        <f>VLOOKUP(E1:E722,種目一覧!D1:E506,2,0)</f>
        <v>　</v>
      </c>
      <c r="I157" s="97"/>
      <c r="J157" s="98" t="str">
        <f>'PGM (入力用)'!J157</f>
        <v/>
      </c>
      <c r="K157" s="99" t="str">
        <f>'PGM (入力用)'!K157</f>
        <v/>
      </c>
      <c r="L157" s="100" t="str">
        <f>'PGM (入力用)'!L157</f>
        <v/>
      </c>
      <c r="M157" s="101"/>
      <c r="N157" s="102"/>
    </row>
    <row r="158" spans="1:14" ht="19.5" customHeight="1">
      <c r="A158" s="6"/>
      <c r="B158" s="4"/>
      <c r="C158" s="91"/>
      <c r="D158" s="104" t="s">
        <v>185</v>
      </c>
      <c r="E158" s="93" t="str">
        <f>CONCATENATE(E152,"-",B152,"-",D158)</f>
        <v>11-1-6</v>
      </c>
      <c r="F158" s="105" t="str">
        <f>VLOOKUP(E1:E722,種目一覧!D1:F506,3,0)</f>
        <v>　</v>
      </c>
      <c r="G158" s="95">
        <f>VLOOKUP(E1:E722,種目一覧!D1:G506,4,0)</f>
        <v>0</v>
      </c>
      <c r="H158" s="106" t="str">
        <f>VLOOKUP(E1:E722,種目一覧!D1:E506,2,0)</f>
        <v>　</v>
      </c>
      <c r="I158" s="97"/>
      <c r="J158" s="107" t="str">
        <f>'PGM (入力用)'!J158</f>
        <v/>
      </c>
      <c r="K158" s="108" t="str">
        <f>'PGM (入力用)'!K158</f>
        <v/>
      </c>
      <c r="L158" s="109" t="str">
        <f>'PGM (入力用)'!L158</f>
        <v/>
      </c>
      <c r="M158" s="101"/>
      <c r="N158" s="102"/>
    </row>
    <row r="159" spans="1:14" ht="19.5" hidden="1" customHeight="1">
      <c r="A159" s="6"/>
      <c r="B159" s="4"/>
      <c r="C159" s="91"/>
      <c r="D159" s="104" t="s">
        <v>186</v>
      </c>
      <c r="E159" s="110" t="str">
        <f>CONCATENATE(E152,"-",B152,"-",D159)</f>
        <v>11-1-7</v>
      </c>
      <c r="F159" s="123" t="str">
        <f>VLOOKUP(E1:E722,種目一覧!D1:F506,3,0)</f>
        <v>　</v>
      </c>
      <c r="G159" s="112">
        <f>VLOOKUP(E1:E722,種目一覧!D1:G506,4,0)</f>
        <v>0</v>
      </c>
      <c r="H159" s="106" t="str">
        <f>VLOOKUP(E1:E722,種目一覧!D1:E506,2,0)</f>
        <v>　</v>
      </c>
      <c r="I159" s="114"/>
      <c r="J159" s="107" t="str">
        <f>'PGM (入力用)'!J159</f>
        <v/>
      </c>
      <c r="K159" s="108" t="str">
        <f>'PGM (入力用)'!K159</f>
        <v/>
      </c>
      <c r="L159" s="109" t="str">
        <f>'PGM (入力用)'!L159</f>
        <v/>
      </c>
      <c r="M159" s="115"/>
      <c r="N159" s="102"/>
    </row>
    <row r="160" spans="1:14" ht="19.5" customHeight="1">
      <c r="A160" s="6"/>
      <c r="B160" s="4"/>
      <c r="C160" s="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5"/>
    </row>
    <row r="161" spans="1:14" ht="19.5" customHeight="1">
      <c r="A161" s="23" t="s">
        <v>197</v>
      </c>
      <c r="B161" s="4"/>
      <c r="C161" s="4"/>
      <c r="D161" s="117"/>
      <c r="E161" s="117"/>
      <c r="F161" s="117"/>
      <c r="G161" s="117"/>
      <c r="H161" s="117"/>
      <c r="I161" s="117"/>
      <c r="J161" s="118" t="s">
        <v>170</v>
      </c>
      <c r="K161" s="117"/>
      <c r="L161" s="118" t="str">
        <f>VLOOKUP(E162,大会記録!E1:F89,2,0)</f>
        <v>1：46.37</v>
      </c>
      <c r="M161" s="117"/>
      <c r="N161" s="5"/>
    </row>
    <row r="162" spans="1:14" ht="19.5" customHeight="1">
      <c r="A162" s="6"/>
      <c r="B162" s="80">
        <v>1</v>
      </c>
      <c r="C162" s="81" t="s">
        <v>171</v>
      </c>
      <c r="D162" s="119"/>
      <c r="E162" s="83">
        <v>12</v>
      </c>
      <c r="F162" s="84" t="s">
        <v>172</v>
      </c>
      <c r="G162" s="85" t="s">
        <v>173</v>
      </c>
      <c r="H162" s="86" t="s">
        <v>174</v>
      </c>
      <c r="I162" s="120"/>
      <c r="J162" s="87" t="s">
        <v>176</v>
      </c>
      <c r="K162" s="86" t="s">
        <v>177</v>
      </c>
      <c r="L162" s="121"/>
      <c r="M162" s="89" t="s">
        <v>178</v>
      </c>
      <c r="N162" s="90"/>
    </row>
    <row r="163" spans="1:14" ht="19.5" customHeight="1">
      <c r="A163" s="6"/>
      <c r="B163" s="4"/>
      <c r="C163" s="91"/>
      <c r="D163" s="92" t="s">
        <v>179</v>
      </c>
      <c r="E163" s="93" t="str">
        <f>CONCATENATE(E162,"-",B162,"-",D163)</f>
        <v>12-1-1</v>
      </c>
      <c r="F163" s="94" t="str">
        <f>VLOOKUP(E1:E722,種目一覧!D1:F506,3,0)</f>
        <v>　</v>
      </c>
      <c r="G163" s="95">
        <f>VLOOKUP(E1:E722,種目一覧!D1:G506,4,0)</f>
        <v>0</v>
      </c>
      <c r="H163" s="96" t="str">
        <f>VLOOKUP(E1:E722,種目一覧!D1:E506,2,0)</f>
        <v>　</v>
      </c>
      <c r="I163" s="97"/>
      <c r="J163" s="98" t="str">
        <f>'PGM (入力用)'!J163</f>
        <v/>
      </c>
      <c r="K163" s="99" t="str">
        <f>'PGM (入力用)'!K163</f>
        <v/>
      </c>
      <c r="L163" s="100" t="str">
        <f>'PGM (入力用)'!L163</f>
        <v/>
      </c>
      <c r="M163" s="101"/>
      <c r="N163" s="102"/>
    </row>
    <row r="164" spans="1:14" ht="19.5" customHeight="1">
      <c r="A164" s="6"/>
      <c r="B164" s="4"/>
      <c r="C164" s="91"/>
      <c r="D164" s="92" t="s">
        <v>181</v>
      </c>
      <c r="E164" s="93" t="str">
        <f>CONCATENATE(E162,"-",B162,"-",D164)</f>
        <v>12-1-2</v>
      </c>
      <c r="F164" s="94" t="str">
        <f>VLOOKUP(E1:E722,種目一覧!D1:F506,3,0)</f>
        <v>三井住友信託</v>
      </c>
      <c r="G164" s="103" t="str">
        <f>VLOOKUP(E1:E722,種目一覧!D1:G506,4,0)</f>
        <v>みついすみともしんたく</v>
      </c>
      <c r="H164" s="96" t="str">
        <f>VLOOKUP(E1:E722,種目一覧!D1:E506,2,0)</f>
        <v>三井住友信託</v>
      </c>
      <c r="I164" s="97"/>
      <c r="J164" s="98" t="str">
        <f>'PGM (入力用)'!J164</f>
        <v/>
      </c>
      <c r="K164" s="99" t="str">
        <f>'PGM (入力用)'!K164</f>
        <v/>
      </c>
      <c r="L164" s="100" t="str">
        <f>'PGM (入力用)'!L164</f>
        <v/>
      </c>
      <c r="M164" s="101"/>
      <c r="N164" s="102"/>
    </row>
    <row r="165" spans="1:14" ht="19.5" customHeight="1">
      <c r="A165" s="6"/>
      <c r="B165" s="4"/>
      <c r="C165" s="91"/>
      <c r="D165" s="92" t="s">
        <v>182</v>
      </c>
      <c r="E165" s="93" t="str">
        <f>CONCATENATE(E162,"-",B162,"-",D165)</f>
        <v>12-1-3</v>
      </c>
      <c r="F165" s="94" t="str">
        <f>VLOOKUP(E1:E722,種目一覧!D1:F506,3,0)</f>
        <v>みずほFG</v>
      </c>
      <c r="G165" s="103" t="str">
        <f>VLOOKUP(E1:E722,種目一覧!D1:G506,4,0)</f>
        <v>ミズホフィナンシャルフループ</v>
      </c>
      <c r="H165" s="96" t="str">
        <f>VLOOKUP(E1:E722,種目一覧!D1:E506,2,0)</f>
        <v>みずほ</v>
      </c>
      <c r="I165" s="97"/>
      <c r="J165" s="98" t="str">
        <f>'PGM (入力用)'!J165</f>
        <v/>
      </c>
      <c r="K165" s="99" t="str">
        <f>'PGM (入力用)'!K165</f>
        <v/>
      </c>
      <c r="L165" s="100" t="str">
        <f>'PGM (入力用)'!L165</f>
        <v/>
      </c>
      <c r="M165" s="101"/>
      <c r="N165" s="102"/>
    </row>
    <row r="166" spans="1:14" ht="19.5" customHeight="1">
      <c r="A166" s="6"/>
      <c r="B166" s="4"/>
      <c r="C166" s="91"/>
      <c r="D166" s="92" t="s">
        <v>183</v>
      </c>
      <c r="E166" s="93" t="str">
        <f>CONCATENATE(E162,"-",B162,"-",D166)</f>
        <v>12-1-4</v>
      </c>
      <c r="F166" s="94" t="str">
        <f>VLOOKUP(E1:E722,種目一覧!D1:F506,3,0)</f>
        <v>SMBC</v>
      </c>
      <c r="G166" s="103" t="str">
        <f>VLOOKUP(E1:E722,種目一覧!D1:G506,4,0)</f>
        <v>えすえむびーしー</v>
      </c>
      <c r="H166" s="96" t="str">
        <f>VLOOKUP(E1:E722,種目一覧!D1:E506,2,0)</f>
        <v>三井住友銀行</v>
      </c>
      <c r="I166" s="97"/>
      <c r="J166" s="98" t="str">
        <f>'PGM (入力用)'!J166</f>
        <v/>
      </c>
      <c r="K166" s="99" t="str">
        <f>'PGM (入力用)'!K166</f>
        <v/>
      </c>
      <c r="L166" s="100" t="str">
        <f>'PGM (入力用)'!L166</f>
        <v/>
      </c>
      <c r="M166" s="101"/>
      <c r="N166" s="102"/>
    </row>
    <row r="167" spans="1:14" ht="19.5" customHeight="1">
      <c r="A167" s="6"/>
      <c r="B167" s="4"/>
      <c r="C167" s="91"/>
      <c r="D167" s="92" t="s">
        <v>184</v>
      </c>
      <c r="E167" s="93" t="str">
        <f>CONCATENATE(E162,"-",B162,"-",D167)</f>
        <v>12-1-5</v>
      </c>
      <c r="F167" s="94" t="str">
        <f>VLOOKUP(E1:E722,種目一覧!D1:F506,3,0)</f>
        <v>　</v>
      </c>
      <c r="G167" s="95">
        <f>VLOOKUP(E1:E722,種目一覧!D1:G506,4,0)</f>
        <v>0</v>
      </c>
      <c r="H167" s="96" t="str">
        <f>VLOOKUP(E1:E722,種目一覧!D1:E506,2,0)</f>
        <v>　</v>
      </c>
      <c r="I167" s="97"/>
      <c r="J167" s="98" t="str">
        <f>'PGM (入力用)'!J167</f>
        <v/>
      </c>
      <c r="K167" s="99" t="str">
        <f>'PGM (入力用)'!K167</f>
        <v/>
      </c>
      <c r="L167" s="100" t="str">
        <f>'PGM (入力用)'!L167</f>
        <v/>
      </c>
      <c r="M167" s="101"/>
      <c r="N167" s="102"/>
    </row>
    <row r="168" spans="1:14" ht="19.5" customHeight="1">
      <c r="A168" s="6"/>
      <c r="B168" s="4"/>
      <c r="C168" s="91"/>
      <c r="D168" s="104" t="s">
        <v>185</v>
      </c>
      <c r="E168" s="93" t="str">
        <f>CONCATENATE(E162,"-",B162,"-",D168)</f>
        <v>12-1-6</v>
      </c>
      <c r="F168" s="105" t="str">
        <f>VLOOKUP(E1:E722,種目一覧!D1:F506,3,0)</f>
        <v>　</v>
      </c>
      <c r="G168" s="95">
        <f>VLOOKUP(E1:E722,種目一覧!D1:G506,4,0)</f>
        <v>0</v>
      </c>
      <c r="H168" s="106" t="str">
        <f>VLOOKUP(E1:E722,種目一覧!D1:E506,2,0)</f>
        <v>　</v>
      </c>
      <c r="I168" s="97"/>
      <c r="J168" s="107" t="str">
        <f>'PGM (入力用)'!J168</f>
        <v/>
      </c>
      <c r="K168" s="108" t="str">
        <f>'PGM (入力用)'!K168</f>
        <v/>
      </c>
      <c r="L168" s="109" t="str">
        <f>'PGM (入力用)'!L168</f>
        <v/>
      </c>
      <c r="M168" s="101"/>
      <c r="N168" s="102"/>
    </row>
    <row r="169" spans="1:14" ht="19.5" hidden="1" customHeight="1">
      <c r="A169" s="6"/>
      <c r="B169" s="4"/>
      <c r="C169" s="91"/>
      <c r="D169" s="104" t="s">
        <v>186</v>
      </c>
      <c r="E169" s="110" t="str">
        <f>CONCATENATE(E162,"-",B162,"-",D169)</f>
        <v>12-1-7</v>
      </c>
      <c r="F169" s="123" t="str">
        <f>VLOOKUP(E1:E722,種目一覧!D1:F506,3,0)</f>
        <v>　</v>
      </c>
      <c r="G169" s="112">
        <f>VLOOKUP(E1:E722,種目一覧!D1:G506,4,0)</f>
        <v>0</v>
      </c>
      <c r="H169" s="106" t="str">
        <f>VLOOKUP(E1:E722,種目一覧!D1:E506,2,0)</f>
        <v>　</v>
      </c>
      <c r="I169" s="114"/>
      <c r="J169" s="107" t="str">
        <f>'PGM (入力用)'!J169</f>
        <v/>
      </c>
      <c r="K169" s="108" t="str">
        <f>'PGM (入力用)'!K169</f>
        <v/>
      </c>
      <c r="L169" s="109" t="str">
        <f>'PGM (入力用)'!L169</f>
        <v/>
      </c>
      <c r="M169" s="115"/>
      <c r="N169" s="102"/>
    </row>
    <row r="170" spans="1:14" ht="19.5" customHeight="1">
      <c r="A170" s="6"/>
      <c r="B170" s="4"/>
      <c r="C170" s="4"/>
      <c r="D170" s="129"/>
      <c r="E170" s="129"/>
      <c r="F170" s="130"/>
      <c r="G170" s="130"/>
      <c r="H170" s="130"/>
      <c r="I170" s="130"/>
      <c r="J170" s="138"/>
      <c r="K170" s="129"/>
      <c r="L170" s="116"/>
      <c r="M170" s="130"/>
      <c r="N170" s="132"/>
    </row>
    <row r="171" spans="1:14" ht="19.5" hidden="1" customHeight="1">
      <c r="A171" s="23" t="s">
        <v>198</v>
      </c>
      <c r="B171" s="4"/>
      <c r="C171" s="4"/>
      <c r="D171" s="117"/>
      <c r="E171" s="117"/>
      <c r="F171" s="117"/>
      <c r="G171" s="117"/>
      <c r="H171" s="117"/>
      <c r="I171" s="117"/>
      <c r="J171" s="118" t="s">
        <v>170</v>
      </c>
      <c r="K171" s="117"/>
      <c r="L171" s="118" t="s">
        <v>94</v>
      </c>
      <c r="M171" s="139"/>
      <c r="N171" s="132"/>
    </row>
    <row r="172" spans="1:14" ht="19.5" hidden="1" customHeight="1">
      <c r="A172" s="6"/>
      <c r="B172" s="80">
        <v>1</v>
      </c>
      <c r="C172" s="81" t="s">
        <v>171</v>
      </c>
      <c r="D172" s="119"/>
      <c r="E172" s="83">
        <v>13</v>
      </c>
      <c r="F172" s="124" t="s">
        <v>172</v>
      </c>
      <c r="G172" s="85" t="s">
        <v>173</v>
      </c>
      <c r="H172" s="86" t="s">
        <v>174</v>
      </c>
      <c r="I172" s="120"/>
      <c r="J172" s="87" t="s">
        <v>176</v>
      </c>
      <c r="K172" s="86" t="s">
        <v>177</v>
      </c>
      <c r="L172" s="121"/>
      <c r="M172" s="140"/>
      <c r="N172" s="132"/>
    </row>
    <row r="173" spans="1:14" ht="19.5" hidden="1" customHeight="1">
      <c r="A173" s="6"/>
      <c r="B173" s="4"/>
      <c r="C173" s="91"/>
      <c r="D173" s="92" t="s">
        <v>179</v>
      </c>
      <c r="E173" s="93" t="str">
        <f>CONCATENATE(E172,"-",B172,"-",D173)</f>
        <v>13-1-1</v>
      </c>
      <c r="F173" s="127">
        <f>VLOOKUP(E1:E722,種目一覧!D1:F506,3,0)</f>
        <v>0</v>
      </c>
      <c r="G173" s="95">
        <f>VLOOKUP(E1:E722,種目一覧!D1:G506,4,0)</f>
        <v>0</v>
      </c>
      <c r="H173" s="126">
        <f>VLOOKUP(E1:E722,種目一覧!D1:E506,2,0)</f>
        <v>0</v>
      </c>
      <c r="I173" s="97"/>
      <c r="J173" s="98" t="str">
        <f>'PGM (入力用)'!J173</f>
        <v/>
      </c>
      <c r="K173" s="99" t="str">
        <f>'PGM (入力用)'!K173</f>
        <v/>
      </c>
      <c r="L173" s="100" t="str">
        <f>'PGM (入力用)'!L153</f>
        <v/>
      </c>
      <c r="M173" s="140"/>
      <c r="N173" s="132"/>
    </row>
    <row r="174" spans="1:14" ht="19.5" hidden="1" customHeight="1">
      <c r="A174" s="6"/>
      <c r="B174" s="4"/>
      <c r="C174" s="91"/>
      <c r="D174" s="92" t="s">
        <v>181</v>
      </c>
      <c r="E174" s="93" t="str">
        <f>CONCATENATE(E172,"-",B172,"-",D174)</f>
        <v>13-1-2</v>
      </c>
      <c r="F174" s="127">
        <f>VLOOKUP(E1:E722,種目一覧!D1:F506,3,0)</f>
        <v>0</v>
      </c>
      <c r="G174" s="95">
        <f>VLOOKUP(E1:E722,種目一覧!D1:G506,4,0)</f>
        <v>0</v>
      </c>
      <c r="H174" s="126">
        <f>VLOOKUP(E1:E722,種目一覧!D1:E506,2,0)</f>
        <v>0</v>
      </c>
      <c r="I174" s="97"/>
      <c r="J174" s="98" t="str">
        <f>'PGM (入力用)'!J174</f>
        <v/>
      </c>
      <c r="K174" s="99" t="str">
        <f>'PGM (入力用)'!K174</f>
        <v/>
      </c>
      <c r="L174" s="100" t="str">
        <f>'PGM (入力用)'!L154</f>
        <v/>
      </c>
      <c r="M174" s="140"/>
      <c r="N174" s="132"/>
    </row>
    <row r="175" spans="1:14" ht="19.5" hidden="1" customHeight="1">
      <c r="A175" s="6"/>
      <c r="B175" s="4"/>
      <c r="C175" s="91"/>
      <c r="D175" s="92" t="s">
        <v>182</v>
      </c>
      <c r="E175" s="93" t="str">
        <f>CONCATENATE(E172,"-",B172,"-",D175)</f>
        <v>13-1-3</v>
      </c>
      <c r="F175" s="127">
        <f>VLOOKUP(E1:E722,種目一覧!D1:F506,3,0)</f>
        <v>0</v>
      </c>
      <c r="G175" s="95">
        <f>VLOOKUP(E1:E722,種目一覧!D1:G506,4,0)</f>
        <v>0</v>
      </c>
      <c r="H175" s="126">
        <f>VLOOKUP(E1:E722,種目一覧!D1:E506,2,0)</f>
        <v>0</v>
      </c>
      <c r="I175" s="97"/>
      <c r="J175" s="98" t="str">
        <f>'PGM (入力用)'!J175</f>
        <v/>
      </c>
      <c r="K175" s="99" t="str">
        <f>'PGM (入力用)'!K175</f>
        <v/>
      </c>
      <c r="L175" s="100" t="str">
        <f>'PGM (入力用)'!L155</f>
        <v/>
      </c>
      <c r="M175" s="140"/>
      <c r="N175" s="132"/>
    </row>
    <row r="176" spans="1:14" ht="19.5" hidden="1" customHeight="1">
      <c r="A176" s="6"/>
      <c r="B176" s="4"/>
      <c r="C176" s="91"/>
      <c r="D176" s="92" t="s">
        <v>183</v>
      </c>
      <c r="E176" s="93" t="str">
        <f>CONCATENATE(E172,"-",B172,"-",D176)</f>
        <v>13-1-4</v>
      </c>
      <c r="F176" s="127">
        <f>VLOOKUP(E1:E722,種目一覧!D1:F506,3,0)</f>
        <v>0</v>
      </c>
      <c r="G176" s="95">
        <f>VLOOKUP(E1:E722,種目一覧!D1:G506,4,0)</f>
        <v>0</v>
      </c>
      <c r="H176" s="126">
        <f>VLOOKUP(E1:E722,種目一覧!D1:E506,2,0)</f>
        <v>0</v>
      </c>
      <c r="I176" s="97"/>
      <c r="J176" s="98" t="str">
        <f>'PGM (入力用)'!J176</f>
        <v/>
      </c>
      <c r="K176" s="99" t="str">
        <f>'PGM (入力用)'!K176</f>
        <v/>
      </c>
      <c r="L176" s="100" t="str">
        <f>'PGM (入力用)'!L156</f>
        <v/>
      </c>
      <c r="M176" s="140"/>
      <c r="N176" s="132"/>
    </row>
    <row r="177" spans="1:14" ht="19.5" hidden="1" customHeight="1">
      <c r="A177" s="6"/>
      <c r="B177" s="4"/>
      <c r="C177" s="91"/>
      <c r="D177" s="92" t="s">
        <v>184</v>
      </c>
      <c r="E177" s="93" t="str">
        <f>CONCATENATE(E172,"-",B172,"-",D177)</f>
        <v>13-1-5</v>
      </c>
      <c r="F177" s="127">
        <f>VLOOKUP(E1:E722,種目一覧!D1:F506,3,0)</f>
        <v>0</v>
      </c>
      <c r="G177" s="95">
        <f>VLOOKUP(E1:E722,種目一覧!D1:G506,4,0)</f>
        <v>0</v>
      </c>
      <c r="H177" s="126">
        <f>VLOOKUP(E1:E722,種目一覧!D1:E506,2,0)</f>
        <v>0</v>
      </c>
      <c r="I177" s="97"/>
      <c r="J177" s="98" t="str">
        <f>'PGM (入力用)'!J177</f>
        <v/>
      </c>
      <c r="K177" s="99" t="str">
        <f>'PGM (入力用)'!K177</f>
        <v/>
      </c>
      <c r="L177" s="100" t="str">
        <f>'PGM (入力用)'!L157</f>
        <v/>
      </c>
      <c r="M177" s="140"/>
      <c r="N177" s="132"/>
    </row>
    <row r="178" spans="1:14" ht="19.5" hidden="1" customHeight="1">
      <c r="A178" s="6"/>
      <c r="B178" s="4"/>
      <c r="C178" s="91"/>
      <c r="D178" s="92" t="s">
        <v>185</v>
      </c>
      <c r="E178" s="93" t="str">
        <f>CONCATENATE(E172,"-",B172,"-",D178)</f>
        <v>13-1-6</v>
      </c>
      <c r="F178" s="127">
        <f>VLOOKUP(E1:E722,種目一覧!D1:F506,3,0)</f>
        <v>0</v>
      </c>
      <c r="G178" s="95">
        <f>VLOOKUP(E1:E722,種目一覧!D1:G506,4,0)</f>
        <v>0</v>
      </c>
      <c r="H178" s="126">
        <f>VLOOKUP(E1:E722,種目一覧!D1:E506,2,0)</f>
        <v>0</v>
      </c>
      <c r="I178" s="97"/>
      <c r="J178" s="98" t="str">
        <f>'PGM (入力用)'!J178</f>
        <v/>
      </c>
      <c r="K178" s="99" t="str">
        <f>'PGM (入力用)'!K178</f>
        <v/>
      </c>
      <c r="L178" s="100" t="str">
        <f>'PGM (入力用)'!L158</f>
        <v/>
      </c>
      <c r="M178" s="140"/>
      <c r="N178" s="132"/>
    </row>
    <row r="179" spans="1:14" ht="19.5" hidden="1" customHeight="1">
      <c r="A179" s="6"/>
      <c r="B179" s="4"/>
      <c r="C179" s="91"/>
      <c r="D179" s="104" t="s">
        <v>186</v>
      </c>
      <c r="E179" s="110" t="str">
        <f>CONCATENATE(E172,"-",B172,"-",D179)</f>
        <v>13-1-7</v>
      </c>
      <c r="F179" s="111">
        <f>VLOOKUP(E1:E722,種目一覧!D1:F506,3,0)</f>
        <v>0</v>
      </c>
      <c r="G179" s="112">
        <f>VLOOKUP(E1:E722,種目一覧!D1:G506,4,0)</f>
        <v>0</v>
      </c>
      <c r="H179" s="113">
        <f>VLOOKUP(E1:E722,種目一覧!D1:E506,2,0)</f>
        <v>0</v>
      </c>
      <c r="I179" s="114"/>
      <c r="J179" s="98" t="str">
        <f>'PGM (入力用)'!J179</f>
        <v/>
      </c>
      <c r="K179" s="99" t="str">
        <f>'PGM (入力用)'!K179</f>
        <v/>
      </c>
      <c r="L179" s="109" t="str">
        <f>'PGM (入力用)'!L159</f>
        <v/>
      </c>
      <c r="M179" s="140"/>
      <c r="N179" s="132"/>
    </row>
    <row r="180" spans="1:14" ht="19.5" hidden="1" customHeight="1">
      <c r="A180" s="6"/>
      <c r="B180" s="4"/>
      <c r="C180" s="4"/>
      <c r="D180" s="116"/>
      <c r="E180" s="116"/>
      <c r="F180" s="116"/>
      <c r="G180" s="116"/>
      <c r="H180" s="116"/>
      <c r="I180" s="116"/>
      <c r="J180" s="35"/>
      <c r="K180" s="35"/>
      <c r="L180" s="116"/>
      <c r="M180" s="139"/>
      <c r="N180" s="132"/>
    </row>
    <row r="181" spans="1:14" ht="19.5" hidden="1" customHeight="1">
      <c r="A181" s="23" t="s">
        <v>199</v>
      </c>
      <c r="B181" s="4"/>
      <c r="C181" s="4"/>
      <c r="D181" s="117"/>
      <c r="E181" s="117"/>
      <c r="F181" s="117"/>
      <c r="G181" s="117"/>
      <c r="H181" s="117"/>
      <c r="I181" s="117"/>
      <c r="J181" s="118" t="s">
        <v>170</v>
      </c>
      <c r="K181" s="117"/>
      <c r="L181" s="118" t="s">
        <v>94</v>
      </c>
      <c r="M181" s="139"/>
      <c r="N181" s="132"/>
    </row>
    <row r="182" spans="1:14" ht="19.5" hidden="1" customHeight="1">
      <c r="A182" s="6"/>
      <c r="B182" s="80">
        <v>1</v>
      </c>
      <c r="C182" s="81" t="s">
        <v>171</v>
      </c>
      <c r="D182" s="119"/>
      <c r="E182" s="83">
        <v>14</v>
      </c>
      <c r="F182" s="124" t="s">
        <v>172</v>
      </c>
      <c r="G182" s="85" t="s">
        <v>173</v>
      </c>
      <c r="H182" s="86" t="s">
        <v>174</v>
      </c>
      <c r="I182" s="120"/>
      <c r="J182" s="87" t="s">
        <v>176</v>
      </c>
      <c r="K182" s="86" t="s">
        <v>177</v>
      </c>
      <c r="L182" s="121"/>
      <c r="M182" s="140"/>
      <c r="N182" s="132"/>
    </row>
    <row r="183" spans="1:14" ht="19.5" hidden="1" customHeight="1">
      <c r="A183" s="6"/>
      <c r="B183" s="4"/>
      <c r="C183" s="91"/>
      <c r="D183" s="92" t="s">
        <v>179</v>
      </c>
      <c r="E183" s="93" t="str">
        <f>CONCATENATE(E182,"-",B182,"-",D183)</f>
        <v>14-1-1</v>
      </c>
      <c r="F183" s="127">
        <f>VLOOKUP(E1:E722,種目一覧!D1:F506,3,0)</f>
        <v>0</v>
      </c>
      <c r="G183" s="95">
        <f>VLOOKUP(E1:E722,種目一覧!D1:G506,4,0)</f>
        <v>0</v>
      </c>
      <c r="H183" s="126">
        <f>VLOOKUP(E1:E722,種目一覧!D1:E506,2,0)</f>
        <v>0</v>
      </c>
      <c r="I183" s="97"/>
      <c r="J183" s="98" t="str">
        <f>'PGM (入力用)'!J183</f>
        <v/>
      </c>
      <c r="K183" s="99" t="str">
        <f>'PGM (入力用)'!K183</f>
        <v/>
      </c>
      <c r="L183" s="100" t="str">
        <f>'PGM (入力用)'!L163</f>
        <v/>
      </c>
      <c r="M183" s="140"/>
      <c r="N183" s="132"/>
    </row>
    <row r="184" spans="1:14" ht="19.5" hidden="1" customHeight="1">
      <c r="A184" s="6"/>
      <c r="B184" s="4"/>
      <c r="C184" s="91"/>
      <c r="D184" s="92" t="s">
        <v>181</v>
      </c>
      <c r="E184" s="93" t="str">
        <f>CONCATENATE(E182,"-",B182,"-",D184)</f>
        <v>14-1-2</v>
      </c>
      <c r="F184" s="127">
        <f>VLOOKUP(E1:E722,種目一覧!D1:F506,3,0)</f>
        <v>0</v>
      </c>
      <c r="G184" s="95">
        <f>VLOOKUP(E1:E722,種目一覧!D1:G506,4,0)</f>
        <v>0</v>
      </c>
      <c r="H184" s="126">
        <f>VLOOKUP(E1:E722,種目一覧!D1:E506,2,0)</f>
        <v>0</v>
      </c>
      <c r="I184" s="97"/>
      <c r="J184" s="98" t="str">
        <f>'PGM (入力用)'!J184</f>
        <v/>
      </c>
      <c r="K184" s="99" t="str">
        <f>'PGM (入力用)'!K184</f>
        <v/>
      </c>
      <c r="L184" s="100" t="str">
        <f>'PGM (入力用)'!L164</f>
        <v/>
      </c>
      <c r="M184" s="140"/>
      <c r="N184" s="132"/>
    </row>
    <row r="185" spans="1:14" ht="19.5" hidden="1" customHeight="1">
      <c r="A185" s="6"/>
      <c r="B185" s="4"/>
      <c r="C185" s="91"/>
      <c r="D185" s="92" t="s">
        <v>182</v>
      </c>
      <c r="E185" s="93" t="str">
        <f>CONCATENATE(E182,"-",B182,"-",D185)</f>
        <v>14-1-3</v>
      </c>
      <c r="F185" s="125">
        <f>VLOOKUP(E1:E722,種目一覧!D1:F506,3,0)</f>
        <v>0</v>
      </c>
      <c r="G185" s="95">
        <f>VLOOKUP(E1:E722,種目一覧!D1:G506,4,0)</f>
        <v>0</v>
      </c>
      <c r="H185" s="126">
        <f>VLOOKUP(E1:E722,種目一覧!D1:E506,2,0)</f>
        <v>0</v>
      </c>
      <c r="I185" s="97"/>
      <c r="J185" s="98" t="str">
        <f>'PGM (入力用)'!J185</f>
        <v/>
      </c>
      <c r="K185" s="99" t="str">
        <f>'PGM (入力用)'!K185</f>
        <v/>
      </c>
      <c r="L185" s="100" t="str">
        <f>'PGM (入力用)'!L165</f>
        <v/>
      </c>
      <c r="M185" s="140"/>
      <c r="N185" s="132"/>
    </row>
    <row r="186" spans="1:14" ht="19.5" hidden="1" customHeight="1">
      <c r="A186" s="6"/>
      <c r="B186" s="4"/>
      <c r="C186" s="91"/>
      <c r="D186" s="92" t="s">
        <v>183</v>
      </c>
      <c r="E186" s="93" t="str">
        <f>CONCATENATE(E182,"-",B182,"-",D186)</f>
        <v>14-1-4</v>
      </c>
      <c r="F186" s="127">
        <f>VLOOKUP(E1:E722,種目一覧!D1:F506,3,0)</f>
        <v>0</v>
      </c>
      <c r="G186" s="95">
        <f>VLOOKUP(E1:E722,種目一覧!D1:G506,4,0)</f>
        <v>0</v>
      </c>
      <c r="H186" s="126">
        <f>VLOOKUP(E1:E722,種目一覧!D1:E506,2,0)</f>
        <v>0</v>
      </c>
      <c r="I186" s="97"/>
      <c r="J186" s="98" t="str">
        <f>'PGM (入力用)'!J186</f>
        <v/>
      </c>
      <c r="K186" s="99" t="str">
        <f>'PGM (入力用)'!K186</f>
        <v/>
      </c>
      <c r="L186" s="100" t="str">
        <f>'PGM (入力用)'!L166</f>
        <v/>
      </c>
      <c r="M186" s="140"/>
      <c r="N186" s="132"/>
    </row>
    <row r="187" spans="1:14" ht="19.5" hidden="1" customHeight="1">
      <c r="A187" s="6"/>
      <c r="B187" s="4"/>
      <c r="C187" s="91"/>
      <c r="D187" s="92" t="s">
        <v>184</v>
      </c>
      <c r="E187" s="93" t="str">
        <f>CONCATENATE(E182,"-",B182,"-",D187)</f>
        <v>14-1-5</v>
      </c>
      <c r="F187" s="127">
        <f>VLOOKUP(E1:E722,種目一覧!D1:F506,3,0)</f>
        <v>0</v>
      </c>
      <c r="G187" s="95">
        <f>VLOOKUP(E1:E722,種目一覧!D1:G506,4,0)</f>
        <v>0</v>
      </c>
      <c r="H187" s="126">
        <f>VLOOKUP(E1:E722,種目一覧!D1:E506,2,0)</f>
        <v>0</v>
      </c>
      <c r="I187" s="97"/>
      <c r="J187" s="98" t="str">
        <f>'PGM (入力用)'!J187</f>
        <v/>
      </c>
      <c r="K187" s="99" t="str">
        <f>'PGM (入力用)'!K187</f>
        <v/>
      </c>
      <c r="L187" s="100" t="str">
        <f>'PGM (入力用)'!L167</f>
        <v/>
      </c>
      <c r="M187" s="140"/>
      <c r="N187" s="132"/>
    </row>
    <row r="188" spans="1:14" ht="19.5" hidden="1" customHeight="1">
      <c r="A188" s="6"/>
      <c r="B188" s="4"/>
      <c r="C188" s="91"/>
      <c r="D188" s="92" t="s">
        <v>185</v>
      </c>
      <c r="E188" s="93" t="str">
        <f>CONCATENATE(E182,"-",B182,"-",D188)</f>
        <v>14-1-6</v>
      </c>
      <c r="F188" s="127">
        <f>VLOOKUP(E1:E722,種目一覧!D1:F506,3,0)</f>
        <v>0</v>
      </c>
      <c r="G188" s="95">
        <f>VLOOKUP(E1:E722,種目一覧!D1:G506,4,0)</f>
        <v>0</v>
      </c>
      <c r="H188" s="126">
        <f>VLOOKUP(E1:E722,種目一覧!D1:E506,2,0)</f>
        <v>0</v>
      </c>
      <c r="I188" s="97"/>
      <c r="J188" s="98" t="str">
        <f>'PGM (入力用)'!J188</f>
        <v/>
      </c>
      <c r="K188" s="99" t="str">
        <f>'PGM (入力用)'!K188</f>
        <v/>
      </c>
      <c r="L188" s="100" t="str">
        <f>'PGM (入力用)'!L168</f>
        <v/>
      </c>
      <c r="M188" s="140"/>
      <c r="N188" s="132"/>
    </row>
    <row r="189" spans="1:14" ht="19.5" hidden="1" customHeight="1">
      <c r="A189" s="6"/>
      <c r="B189" s="4"/>
      <c r="C189" s="91"/>
      <c r="D189" s="104" t="s">
        <v>186</v>
      </c>
      <c r="E189" s="110" t="str">
        <f>CONCATENATE(E182,"-",B182,"-",D189)</f>
        <v>14-1-7</v>
      </c>
      <c r="F189" s="111">
        <f>VLOOKUP(E1:E722,種目一覧!D1:F506,3,0)</f>
        <v>0</v>
      </c>
      <c r="G189" s="112">
        <f>VLOOKUP(E1:E722,種目一覧!D1:G506,4,0)</f>
        <v>0</v>
      </c>
      <c r="H189" s="113">
        <f>VLOOKUP(E1:E722,種目一覧!D1:E506,2,0)</f>
        <v>0</v>
      </c>
      <c r="I189" s="114"/>
      <c r="J189" s="98" t="str">
        <f>'PGM (入力用)'!J189</f>
        <v/>
      </c>
      <c r="K189" s="99" t="str">
        <f>'PGM (入力用)'!K189</f>
        <v/>
      </c>
      <c r="L189" s="109" t="str">
        <f>'PGM (入力用)'!L169</f>
        <v/>
      </c>
      <c r="M189" s="140"/>
      <c r="N189" s="132"/>
    </row>
    <row r="190" spans="1:14" ht="19.5" hidden="1" customHeight="1">
      <c r="A190" s="6"/>
      <c r="B190" s="4"/>
      <c r="C190" s="4"/>
      <c r="D190" s="129"/>
      <c r="E190" s="129"/>
      <c r="F190" s="130"/>
      <c r="G190" s="130"/>
      <c r="H190" s="130"/>
      <c r="I190" s="130"/>
      <c r="J190" s="141"/>
      <c r="K190" s="142"/>
      <c r="L190" s="116"/>
      <c r="M190" s="139"/>
      <c r="N190" s="132"/>
    </row>
    <row r="191" spans="1:14" ht="19.5" hidden="1" customHeight="1">
      <c r="A191" s="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5"/>
    </row>
    <row r="192" spans="1:14" ht="19.5" customHeight="1">
      <c r="A192" s="23" t="s">
        <v>200</v>
      </c>
      <c r="B192" s="4"/>
      <c r="C192" s="4"/>
      <c r="D192" s="117"/>
      <c r="E192" s="117"/>
      <c r="F192" s="117"/>
      <c r="G192" s="117"/>
      <c r="H192" s="117"/>
      <c r="I192" s="117"/>
      <c r="J192" s="118" t="s">
        <v>170</v>
      </c>
      <c r="K192" s="117"/>
      <c r="L192" s="118" t="s">
        <v>94</v>
      </c>
      <c r="M192" s="117"/>
      <c r="N192" s="5"/>
    </row>
    <row r="193" spans="1:14" ht="19.5" customHeight="1">
      <c r="A193" s="6"/>
      <c r="B193" s="80">
        <v>1</v>
      </c>
      <c r="C193" s="81" t="s">
        <v>171</v>
      </c>
      <c r="D193" s="119"/>
      <c r="E193" s="83">
        <v>15</v>
      </c>
      <c r="F193" s="84" t="s">
        <v>172</v>
      </c>
      <c r="G193" s="85" t="s">
        <v>173</v>
      </c>
      <c r="H193" s="86" t="s">
        <v>174</v>
      </c>
      <c r="I193" s="120"/>
      <c r="J193" s="87" t="s">
        <v>176</v>
      </c>
      <c r="K193" s="86" t="s">
        <v>177</v>
      </c>
      <c r="L193" s="121"/>
      <c r="M193" s="89" t="s">
        <v>178</v>
      </c>
      <c r="N193" s="90"/>
    </row>
    <row r="194" spans="1:14" ht="19.5" customHeight="1">
      <c r="A194" s="6"/>
      <c r="B194" s="4"/>
      <c r="C194" s="91"/>
      <c r="D194" s="92" t="s">
        <v>179</v>
      </c>
      <c r="E194" s="93" t="str">
        <f>CONCATENATE(E193,"-",B193,"-",D194)</f>
        <v>15-1-1</v>
      </c>
      <c r="F194" s="94" t="str">
        <f>VLOOKUP(E1:E722,種目一覧!D1:F506,3,0)</f>
        <v>　</v>
      </c>
      <c r="G194" s="95">
        <f>VLOOKUP(E1:E722,種目一覧!D1:G506,4,0)</f>
        <v>0</v>
      </c>
      <c r="H194" s="96" t="str">
        <f>VLOOKUP(E1:E722,種目一覧!D1:E506,2,0)</f>
        <v>　</v>
      </c>
      <c r="I194" s="97"/>
      <c r="J194" s="98" t="str">
        <f>'PGM (入力用)'!J194</f>
        <v/>
      </c>
      <c r="K194" s="99" t="str">
        <f>'PGM (入力用)'!K194</f>
        <v/>
      </c>
      <c r="L194" s="100" t="str">
        <f>'PGM (入力用)'!L194</f>
        <v>over</v>
      </c>
      <c r="M194" s="101"/>
      <c r="N194" s="102"/>
    </row>
    <row r="195" spans="1:14" ht="19.5" customHeight="1">
      <c r="A195" s="6"/>
      <c r="B195" s="4"/>
      <c r="C195" s="91"/>
      <c r="D195" s="92" t="s">
        <v>181</v>
      </c>
      <c r="E195" s="93" t="str">
        <f>CONCATENATE(E193,"-",B193,"-",D195)</f>
        <v>15-1-2</v>
      </c>
      <c r="F195" s="94" t="str">
        <f>VLOOKUP(E1:E722,種目一覧!D1:F506,3,0)</f>
        <v>三宅　高弘</v>
      </c>
      <c r="G195" s="103" t="str">
        <f>VLOOKUP(E1:E722,種目一覧!D1:G506,4,0)</f>
        <v>みやけ　たかひろ</v>
      </c>
      <c r="H195" s="96" t="str">
        <f>VLOOKUP(E1:E722,種目一覧!D1:E506,2,0)</f>
        <v>北陸銀行</v>
      </c>
      <c r="I195" s="97"/>
      <c r="J195" s="98" t="str">
        <f>'PGM (入力用)'!J195</f>
        <v/>
      </c>
      <c r="K195" s="99" t="str">
        <f>'PGM (入力用)'!K195</f>
        <v/>
      </c>
      <c r="L195" s="100" t="str">
        <f>'PGM (入力用)'!L195</f>
        <v>over</v>
      </c>
      <c r="M195" s="101"/>
      <c r="N195" s="102"/>
    </row>
    <row r="196" spans="1:14" ht="19.5" customHeight="1">
      <c r="A196" s="6"/>
      <c r="B196" s="4"/>
      <c r="C196" s="91"/>
      <c r="D196" s="92" t="s">
        <v>182</v>
      </c>
      <c r="E196" s="93" t="str">
        <f>CONCATENATE(E193,"-",B193,"-",D196)</f>
        <v>15-1-3</v>
      </c>
      <c r="F196" s="94" t="str">
        <f>VLOOKUP(E1:E722,種目一覧!D1:F506,3,0)</f>
        <v>三井住友銀行A</v>
      </c>
      <c r="G196" s="103" t="str">
        <f>VLOOKUP(E1:E722,種目一覧!D1:G506,4,0)</f>
        <v>みついすみともぎんこうA</v>
      </c>
      <c r="H196" s="96" t="str">
        <f>VLOOKUP(E1:E722,種目一覧!D1:E506,2,0)</f>
        <v>三井住友銀行</v>
      </c>
      <c r="I196" s="97"/>
      <c r="J196" s="98" t="str">
        <f>'PGM (入力用)'!J196</f>
        <v/>
      </c>
      <c r="K196" s="99" t="str">
        <f>'PGM (入力用)'!K196</f>
        <v/>
      </c>
      <c r="L196" s="100" t="str">
        <f>'PGM (入力用)'!L196</f>
        <v>over</v>
      </c>
      <c r="M196" s="101"/>
      <c r="N196" s="102"/>
    </row>
    <row r="197" spans="1:14" ht="19.5" customHeight="1">
      <c r="A197" s="6"/>
      <c r="B197" s="4"/>
      <c r="C197" s="91"/>
      <c r="D197" s="92" t="s">
        <v>183</v>
      </c>
      <c r="E197" s="93" t="str">
        <f>CONCATENATE(E193,"-",B193,"-",D197)</f>
        <v>15-1-4</v>
      </c>
      <c r="F197" s="94" t="str">
        <f>VLOOKUP(E1:E722,種目一覧!D1:F506,3,0)</f>
        <v>三井住友銀行B</v>
      </c>
      <c r="G197" s="103" t="str">
        <f>VLOOKUP(E1:E722,種目一覧!D1:G506,4,0)</f>
        <v>みついすみともぎんこうB</v>
      </c>
      <c r="H197" s="96" t="str">
        <f>VLOOKUP(E1:E722,種目一覧!D1:E506,2,0)</f>
        <v>三井住友銀行</v>
      </c>
      <c r="I197" s="97"/>
      <c r="J197" s="98" t="str">
        <f>'PGM (入力用)'!J197</f>
        <v/>
      </c>
      <c r="K197" s="99" t="str">
        <f>'PGM (入力用)'!K197</f>
        <v/>
      </c>
      <c r="L197" s="100" t="str">
        <f>'PGM (入力用)'!L197</f>
        <v>over</v>
      </c>
      <c r="M197" s="101"/>
      <c r="N197" s="102"/>
    </row>
    <row r="198" spans="1:14" ht="19.5" customHeight="1">
      <c r="A198" s="6"/>
      <c r="B198" s="4"/>
      <c r="C198" s="91"/>
      <c r="D198" s="92" t="s">
        <v>184</v>
      </c>
      <c r="E198" s="93" t="str">
        <f>CONCATENATE(E193,"-",B193,"-",D198)</f>
        <v>15-1-5</v>
      </c>
      <c r="F198" s="94" t="str">
        <f>VLOOKUP(E1:E722,種目一覧!D1:F506,3,0)</f>
        <v>　</v>
      </c>
      <c r="G198" s="95">
        <f>VLOOKUP(E1:E722,種目一覧!D1:G506,4,0)</f>
        <v>0</v>
      </c>
      <c r="H198" s="96" t="str">
        <f>VLOOKUP(E1:E722,種目一覧!D1:E506,2,0)</f>
        <v>　</v>
      </c>
      <c r="I198" s="97"/>
      <c r="J198" s="98" t="str">
        <f>'PGM (入力用)'!J198</f>
        <v/>
      </c>
      <c r="K198" s="99" t="str">
        <f>'PGM (入力用)'!K198</f>
        <v/>
      </c>
      <c r="L198" s="100" t="str">
        <f>'PGM (入力用)'!L198</f>
        <v>over</v>
      </c>
      <c r="M198" s="101"/>
      <c r="N198" s="102"/>
    </row>
    <row r="199" spans="1:14" ht="19.5" customHeight="1">
      <c r="A199" s="6"/>
      <c r="B199" s="4"/>
      <c r="C199" s="91"/>
      <c r="D199" s="104" t="s">
        <v>185</v>
      </c>
      <c r="E199" s="93" t="str">
        <f>CONCATENATE(E193,"-",B193,"-",D199)</f>
        <v>15-1-6</v>
      </c>
      <c r="F199" s="105" t="str">
        <f>VLOOKUP(E1:E722,種目一覧!D1:F506,3,0)</f>
        <v>　</v>
      </c>
      <c r="G199" s="95">
        <f>VLOOKUP(E1:E722,種目一覧!D1:G506,4,0)</f>
        <v>0</v>
      </c>
      <c r="H199" s="106" t="str">
        <f>VLOOKUP(E1:E722,種目一覧!D1:E506,2,0)</f>
        <v>　</v>
      </c>
      <c r="I199" s="97"/>
      <c r="J199" s="107" t="str">
        <f>'PGM (入力用)'!J199</f>
        <v/>
      </c>
      <c r="K199" s="108" t="str">
        <f>'PGM (入力用)'!K199</f>
        <v/>
      </c>
      <c r="L199" s="109" t="str">
        <f>'PGM (入力用)'!L199</f>
        <v>over</v>
      </c>
      <c r="M199" s="101"/>
      <c r="N199" s="102"/>
    </row>
    <row r="200" spans="1:14" ht="19.5" hidden="1" customHeight="1">
      <c r="A200" s="6"/>
      <c r="B200" s="4"/>
      <c r="C200" s="91"/>
      <c r="D200" s="104" t="s">
        <v>186</v>
      </c>
      <c r="E200" s="110" t="str">
        <f>CONCATENATE(E193,"-",B193,"-",D200)</f>
        <v>15-1-7</v>
      </c>
      <c r="F200" s="123" t="str">
        <f>VLOOKUP(E1:E722,種目一覧!D1:F506,3,0)</f>
        <v>　</v>
      </c>
      <c r="G200" s="112">
        <f>VLOOKUP(E1:E722,種目一覧!D1:G506,4,0)</f>
        <v>0</v>
      </c>
      <c r="H200" s="106" t="str">
        <f>VLOOKUP(E1:E722,種目一覧!D1:E506,2,0)</f>
        <v>　</v>
      </c>
      <c r="I200" s="114"/>
      <c r="J200" s="107" t="str">
        <f>'PGM (入力用)'!J200</f>
        <v/>
      </c>
      <c r="K200" s="108" t="str">
        <f>'PGM (入力用)'!K200</f>
        <v/>
      </c>
      <c r="L200" s="109" t="str">
        <f>'PGM (入力用)'!L200</f>
        <v>over</v>
      </c>
      <c r="M200" s="115"/>
      <c r="N200" s="102"/>
    </row>
    <row r="201" spans="1:14" ht="19.5" customHeight="1">
      <c r="A201" s="6"/>
      <c r="B201" s="4"/>
      <c r="C201" s="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5"/>
    </row>
    <row r="202" spans="1:14" ht="19.5" hidden="1" customHeight="1">
      <c r="A202" s="6"/>
      <c r="B202" s="4"/>
      <c r="C202" s="4"/>
      <c r="D202" s="117"/>
      <c r="E202" s="117"/>
      <c r="F202" s="117"/>
      <c r="G202" s="117"/>
      <c r="H202" s="117"/>
      <c r="I202" s="117"/>
      <c r="J202" s="118" t="s">
        <v>170</v>
      </c>
      <c r="K202" s="117"/>
      <c r="L202" s="118" t="s">
        <v>94</v>
      </c>
      <c r="M202" s="117"/>
      <c r="N202" s="5"/>
    </row>
    <row r="203" spans="1:14" ht="19.5" hidden="1" customHeight="1">
      <c r="A203" s="6"/>
      <c r="B203" s="80">
        <v>2</v>
      </c>
      <c r="C203" s="81" t="s">
        <v>171</v>
      </c>
      <c r="D203" s="119"/>
      <c r="E203" s="83">
        <v>15</v>
      </c>
      <c r="F203" s="124" t="s">
        <v>172</v>
      </c>
      <c r="G203" s="85" t="s">
        <v>173</v>
      </c>
      <c r="H203" s="86" t="s">
        <v>174</v>
      </c>
      <c r="I203" s="120"/>
      <c r="J203" s="87" t="s">
        <v>176</v>
      </c>
      <c r="K203" s="86" t="s">
        <v>177</v>
      </c>
      <c r="L203" s="121"/>
      <c r="M203" s="89" t="s">
        <v>178</v>
      </c>
      <c r="N203" s="90"/>
    </row>
    <row r="204" spans="1:14" ht="19.5" hidden="1" customHeight="1">
      <c r="A204" s="6"/>
      <c r="B204" s="4"/>
      <c r="C204" s="91"/>
      <c r="D204" s="92" t="s">
        <v>179</v>
      </c>
      <c r="E204" s="93" t="str">
        <f>CONCATENATE(E203,"-",B203,"-",D204)</f>
        <v>15-2-1</v>
      </c>
      <c r="F204" s="127">
        <f>VLOOKUP(E1:E722,種目一覧!D1:F506,3,0)</f>
        <v>0</v>
      </c>
      <c r="G204" s="95">
        <f>VLOOKUP(E1:E722,種目一覧!D1:G506,4,0)</f>
        <v>0</v>
      </c>
      <c r="H204" s="126">
        <f>VLOOKUP(E1:E722,種目一覧!D1:E506,2,0)</f>
        <v>0</v>
      </c>
      <c r="I204" s="97"/>
      <c r="J204" s="98" t="str">
        <f>'PGM (入力用)'!J204</f>
        <v/>
      </c>
      <c r="K204" s="99" t="str">
        <f>'PGM (入力用)'!K204</f>
        <v/>
      </c>
      <c r="L204" s="100" t="str">
        <f>'PGM (入力用)'!L204</f>
        <v>over</v>
      </c>
      <c r="M204" s="101"/>
      <c r="N204" s="102"/>
    </row>
    <row r="205" spans="1:14" ht="19.5" hidden="1" customHeight="1">
      <c r="A205" s="6"/>
      <c r="B205" s="4"/>
      <c r="C205" s="91"/>
      <c r="D205" s="92" t="s">
        <v>181</v>
      </c>
      <c r="E205" s="93" t="str">
        <f>CONCATENATE(E203,"-",B203,"-",D205)</f>
        <v>15-2-2</v>
      </c>
      <c r="F205" s="127">
        <f>VLOOKUP(E1:E722,種目一覧!D1:F506,3,0)</f>
        <v>0</v>
      </c>
      <c r="G205" s="95">
        <f>VLOOKUP(E1:E722,種目一覧!D1:G506,4,0)</f>
        <v>0</v>
      </c>
      <c r="H205" s="126">
        <f>VLOOKUP(E1:E722,種目一覧!D1:E506,2,0)</f>
        <v>0</v>
      </c>
      <c r="I205" s="97"/>
      <c r="J205" s="98" t="str">
        <f>'PGM (入力用)'!J205</f>
        <v/>
      </c>
      <c r="K205" s="99" t="str">
        <f>'PGM (入力用)'!K205</f>
        <v/>
      </c>
      <c r="L205" s="100" t="str">
        <f>'PGM (入力用)'!L205</f>
        <v>over</v>
      </c>
      <c r="M205" s="101"/>
      <c r="N205" s="102"/>
    </row>
    <row r="206" spans="1:14" ht="19.5" hidden="1" customHeight="1">
      <c r="A206" s="6"/>
      <c r="B206" s="4"/>
      <c r="C206" s="91"/>
      <c r="D206" s="92" t="s">
        <v>182</v>
      </c>
      <c r="E206" s="93" t="str">
        <f>CONCATENATE(E203,"-",B203,"-",D206)</f>
        <v>15-2-3</v>
      </c>
      <c r="F206" s="127">
        <f>VLOOKUP(E1:E722,種目一覧!D1:F506,3,0)</f>
        <v>0</v>
      </c>
      <c r="G206" s="95">
        <f>VLOOKUP(E1:E722,種目一覧!D1:G506,4,0)</f>
        <v>0</v>
      </c>
      <c r="H206" s="126">
        <f>VLOOKUP(E1:E722,種目一覧!D1:E506,2,0)</f>
        <v>0</v>
      </c>
      <c r="I206" s="97"/>
      <c r="J206" s="98" t="str">
        <f>'PGM (入力用)'!J206</f>
        <v/>
      </c>
      <c r="K206" s="99" t="str">
        <f>'PGM (入力用)'!K206</f>
        <v/>
      </c>
      <c r="L206" s="100" t="str">
        <f>'PGM (入力用)'!L206</f>
        <v>over</v>
      </c>
      <c r="M206" s="101"/>
      <c r="N206" s="102"/>
    </row>
    <row r="207" spans="1:14" ht="19.5" hidden="1" customHeight="1">
      <c r="A207" s="6"/>
      <c r="B207" s="4"/>
      <c r="C207" s="91"/>
      <c r="D207" s="92" t="s">
        <v>183</v>
      </c>
      <c r="E207" s="93" t="str">
        <f>CONCATENATE(E203,"-",B203,"-",D207)</f>
        <v>15-2-4</v>
      </c>
      <c r="F207" s="127">
        <f>VLOOKUP(E1:E722,種目一覧!D1:F506,3,0)</f>
        <v>0</v>
      </c>
      <c r="G207" s="95">
        <f>VLOOKUP(E1:E722,種目一覧!D1:G506,4,0)</f>
        <v>0</v>
      </c>
      <c r="H207" s="126">
        <f>VLOOKUP(E1:E722,種目一覧!D1:E506,2,0)</f>
        <v>0</v>
      </c>
      <c r="I207" s="97"/>
      <c r="J207" s="98" t="str">
        <f>'PGM (入力用)'!J207</f>
        <v/>
      </c>
      <c r="K207" s="99" t="str">
        <f>'PGM (入力用)'!K207</f>
        <v/>
      </c>
      <c r="L207" s="100" t="str">
        <f>'PGM (入力用)'!L207</f>
        <v>over</v>
      </c>
      <c r="M207" s="101"/>
      <c r="N207" s="102"/>
    </row>
    <row r="208" spans="1:14" ht="19.5" hidden="1" customHeight="1">
      <c r="A208" s="6"/>
      <c r="B208" s="4"/>
      <c r="C208" s="91"/>
      <c r="D208" s="92" t="s">
        <v>184</v>
      </c>
      <c r="E208" s="93" t="str">
        <f>CONCATENATE(E203,"-",B203,"-",D208)</f>
        <v>15-2-5</v>
      </c>
      <c r="F208" s="127">
        <f>VLOOKUP(E1:E722,種目一覧!D1:F506,3,0)</f>
        <v>0</v>
      </c>
      <c r="G208" s="95">
        <f>VLOOKUP(E1:E722,種目一覧!D1:G506,4,0)</f>
        <v>0</v>
      </c>
      <c r="H208" s="126">
        <f>VLOOKUP(E1:E722,種目一覧!D1:E506,2,0)</f>
        <v>0</v>
      </c>
      <c r="I208" s="97"/>
      <c r="J208" s="98" t="str">
        <f>'PGM (入力用)'!J208</f>
        <v/>
      </c>
      <c r="K208" s="99" t="str">
        <f>'PGM (入力用)'!K208</f>
        <v/>
      </c>
      <c r="L208" s="100" t="str">
        <f>'PGM (入力用)'!L208</f>
        <v>over</v>
      </c>
      <c r="M208" s="101"/>
      <c r="N208" s="102"/>
    </row>
    <row r="209" spans="1:14" ht="19.5" hidden="1" customHeight="1">
      <c r="A209" s="6"/>
      <c r="B209" s="4"/>
      <c r="C209" s="91"/>
      <c r="D209" s="92" t="s">
        <v>185</v>
      </c>
      <c r="E209" s="93" t="str">
        <f>CONCATENATE(E203,"-",B203,"-",D209)</f>
        <v>15-2-6</v>
      </c>
      <c r="F209" s="127">
        <f>VLOOKUP(E1:E722,種目一覧!D1:F506,3,0)</f>
        <v>0</v>
      </c>
      <c r="G209" s="95">
        <f>VLOOKUP(E1:E722,種目一覧!D1:G506,4,0)</f>
        <v>0</v>
      </c>
      <c r="H209" s="126">
        <f>VLOOKUP(E1:E722,種目一覧!D1:E506,2,0)</f>
        <v>0</v>
      </c>
      <c r="I209" s="97"/>
      <c r="J209" s="98" t="str">
        <f>'PGM (入力用)'!J209</f>
        <v/>
      </c>
      <c r="K209" s="99" t="str">
        <f>'PGM (入力用)'!K209</f>
        <v/>
      </c>
      <c r="L209" s="100" t="str">
        <f>'PGM (入力用)'!L209</f>
        <v>over</v>
      </c>
      <c r="M209" s="101"/>
      <c r="N209" s="102"/>
    </row>
    <row r="210" spans="1:14" ht="19.5" hidden="1" customHeight="1">
      <c r="A210" s="6"/>
      <c r="B210" s="4"/>
      <c r="C210" s="91"/>
      <c r="D210" s="104" t="s">
        <v>186</v>
      </c>
      <c r="E210" s="110" t="str">
        <f>CONCATENATE(E203,"-",B203,"-",D210)</f>
        <v>15-2-7</v>
      </c>
      <c r="F210" s="111">
        <f>VLOOKUP(E1:E722,種目一覧!D1:F506,3,0)</f>
        <v>0</v>
      </c>
      <c r="G210" s="112">
        <f>VLOOKUP(E1:E722,種目一覧!D1:G506,4,0)</f>
        <v>0</v>
      </c>
      <c r="H210" s="113">
        <f>VLOOKUP(E1:E722,種目一覧!D1:E506,2,0)</f>
        <v>0</v>
      </c>
      <c r="I210" s="114"/>
      <c r="J210" s="107" t="str">
        <f>'PGM (入力用)'!J210</f>
        <v/>
      </c>
      <c r="K210" s="108" t="str">
        <f>'PGM (入力用)'!K210</f>
        <v/>
      </c>
      <c r="L210" s="109" t="str">
        <f>'PGM (入力用)'!L210</f>
        <v>over</v>
      </c>
      <c r="M210" s="115"/>
      <c r="N210" s="102"/>
    </row>
    <row r="211" spans="1:14" ht="19.5" hidden="1" customHeight="1">
      <c r="A211" s="6"/>
      <c r="B211" s="4"/>
      <c r="C211" s="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5"/>
    </row>
    <row r="212" spans="1:14" ht="19.5" hidden="1" customHeight="1">
      <c r="A212" s="6"/>
      <c r="B212" s="4"/>
      <c r="C212" s="4"/>
      <c r="D212" s="117"/>
      <c r="E212" s="117"/>
      <c r="F212" s="117"/>
      <c r="G212" s="117"/>
      <c r="H212" s="117"/>
      <c r="I212" s="117"/>
      <c r="J212" s="118" t="s">
        <v>170</v>
      </c>
      <c r="K212" s="117"/>
      <c r="L212" s="118" t="s">
        <v>94</v>
      </c>
      <c r="M212" s="117"/>
      <c r="N212" s="5"/>
    </row>
    <row r="213" spans="1:14" ht="19.5" hidden="1" customHeight="1">
      <c r="A213" s="6"/>
      <c r="B213" s="80">
        <v>3</v>
      </c>
      <c r="C213" s="81" t="s">
        <v>171</v>
      </c>
      <c r="D213" s="119"/>
      <c r="E213" s="83">
        <v>15</v>
      </c>
      <c r="F213" s="124" t="s">
        <v>172</v>
      </c>
      <c r="G213" s="85" t="s">
        <v>173</v>
      </c>
      <c r="H213" s="86" t="s">
        <v>174</v>
      </c>
      <c r="I213" s="120"/>
      <c r="J213" s="87" t="s">
        <v>176</v>
      </c>
      <c r="K213" s="86" t="s">
        <v>177</v>
      </c>
      <c r="L213" s="121"/>
      <c r="M213" s="89" t="s">
        <v>178</v>
      </c>
      <c r="N213" s="90"/>
    </row>
    <row r="214" spans="1:14" ht="19.5" hidden="1" customHeight="1">
      <c r="A214" s="6"/>
      <c r="B214" s="4"/>
      <c r="C214" s="91"/>
      <c r="D214" s="92" t="s">
        <v>179</v>
      </c>
      <c r="E214" s="93" t="str">
        <f>CONCATENATE(E213,"-",B213,"-",D214)</f>
        <v>15-3-1</v>
      </c>
      <c r="F214" s="127">
        <f>VLOOKUP(E1:E722,種目一覧!D1:F506,3,0)</f>
        <v>0</v>
      </c>
      <c r="G214" s="95">
        <f>VLOOKUP(E1:E722,種目一覧!D1:G506,4,0)</f>
        <v>0</v>
      </c>
      <c r="H214" s="126">
        <f>VLOOKUP(E1:E722,種目一覧!D1:E506,2,0)</f>
        <v>0</v>
      </c>
      <c r="I214" s="97"/>
      <c r="J214" s="98" t="str">
        <f>'PGM (入力用)'!J214</f>
        <v/>
      </c>
      <c r="K214" s="99" t="str">
        <f>'PGM (入力用)'!K214</f>
        <v/>
      </c>
      <c r="L214" s="100" t="str">
        <f>'PGM (入力用)'!L214</f>
        <v>over</v>
      </c>
      <c r="M214" s="101"/>
      <c r="N214" s="102"/>
    </row>
    <row r="215" spans="1:14" ht="19.5" hidden="1" customHeight="1">
      <c r="A215" s="6"/>
      <c r="B215" s="4"/>
      <c r="C215" s="91"/>
      <c r="D215" s="92" t="s">
        <v>181</v>
      </c>
      <c r="E215" s="93" t="str">
        <f>CONCATENATE(E213,"-",B213,"-",D215)</f>
        <v>15-3-2</v>
      </c>
      <c r="F215" s="127">
        <f>VLOOKUP(E1:E722,種目一覧!D1:F506,3,0)</f>
        <v>0</v>
      </c>
      <c r="G215" s="95">
        <f>VLOOKUP(E1:E722,種目一覧!D1:G506,4,0)</f>
        <v>0</v>
      </c>
      <c r="H215" s="126">
        <f>VLOOKUP(E1:E722,種目一覧!D1:E506,2,0)</f>
        <v>0</v>
      </c>
      <c r="I215" s="97"/>
      <c r="J215" s="98" t="str">
        <f>'PGM (入力用)'!J215</f>
        <v/>
      </c>
      <c r="K215" s="99" t="str">
        <f>'PGM (入力用)'!K215</f>
        <v/>
      </c>
      <c r="L215" s="100" t="str">
        <f>'PGM (入力用)'!L215</f>
        <v>over</v>
      </c>
      <c r="M215" s="101"/>
      <c r="N215" s="102"/>
    </row>
    <row r="216" spans="1:14" ht="19.5" hidden="1" customHeight="1">
      <c r="A216" s="6"/>
      <c r="B216" s="4"/>
      <c r="C216" s="91"/>
      <c r="D216" s="92" t="s">
        <v>182</v>
      </c>
      <c r="E216" s="93" t="str">
        <f>CONCATENATE(E213,"-",B213,"-",D216)</f>
        <v>15-3-3</v>
      </c>
      <c r="F216" s="127">
        <f>VLOOKUP(E1:E722,種目一覧!D1:F506,3,0)</f>
        <v>0</v>
      </c>
      <c r="G216" s="95">
        <f>VLOOKUP(E1:E722,種目一覧!D1:G506,4,0)</f>
        <v>0</v>
      </c>
      <c r="H216" s="126">
        <f>VLOOKUP(E1:E722,種目一覧!D1:E506,2,0)</f>
        <v>0</v>
      </c>
      <c r="I216" s="97"/>
      <c r="J216" s="98" t="str">
        <f>'PGM (入力用)'!J216</f>
        <v/>
      </c>
      <c r="K216" s="99" t="str">
        <f>'PGM (入力用)'!K216</f>
        <v/>
      </c>
      <c r="L216" s="100" t="str">
        <f>'PGM (入力用)'!L216</f>
        <v>over</v>
      </c>
      <c r="M216" s="101"/>
      <c r="N216" s="102"/>
    </row>
    <row r="217" spans="1:14" ht="19.5" hidden="1" customHeight="1">
      <c r="A217" s="6"/>
      <c r="B217" s="4"/>
      <c r="C217" s="91"/>
      <c r="D217" s="92" t="s">
        <v>183</v>
      </c>
      <c r="E217" s="93" t="str">
        <f>CONCATENATE(E213,"-",B213,"-",D217)</f>
        <v>15-3-4</v>
      </c>
      <c r="F217" s="127">
        <f>VLOOKUP(E1:E722,種目一覧!D1:F506,3,0)</f>
        <v>0</v>
      </c>
      <c r="G217" s="95">
        <f>VLOOKUP(E1:E722,種目一覧!D1:G506,4,0)</f>
        <v>0</v>
      </c>
      <c r="H217" s="126">
        <f>VLOOKUP(E1:E722,種目一覧!D1:E506,2,0)</f>
        <v>0</v>
      </c>
      <c r="I217" s="97"/>
      <c r="J217" s="98" t="str">
        <f>'PGM (入力用)'!J217</f>
        <v/>
      </c>
      <c r="K217" s="99" t="str">
        <f>'PGM (入力用)'!K217</f>
        <v/>
      </c>
      <c r="L217" s="100" t="str">
        <f>'PGM (入力用)'!L217</f>
        <v>over</v>
      </c>
      <c r="M217" s="101"/>
      <c r="N217" s="102"/>
    </row>
    <row r="218" spans="1:14" ht="19.5" hidden="1" customHeight="1">
      <c r="A218" s="6"/>
      <c r="B218" s="4"/>
      <c r="C218" s="91"/>
      <c r="D218" s="92" t="s">
        <v>184</v>
      </c>
      <c r="E218" s="93" t="str">
        <f>CONCATENATE(E213,"-",B213,"-",D218)</f>
        <v>15-3-5</v>
      </c>
      <c r="F218" s="127">
        <f>VLOOKUP(E1:E722,種目一覧!D1:F506,3,0)</f>
        <v>0</v>
      </c>
      <c r="G218" s="95">
        <f>VLOOKUP(E1:E722,種目一覧!D1:G506,4,0)</f>
        <v>0</v>
      </c>
      <c r="H218" s="126">
        <f>VLOOKUP(E1:E722,種目一覧!D1:E506,2,0)</f>
        <v>0</v>
      </c>
      <c r="I218" s="97"/>
      <c r="J218" s="98" t="str">
        <f>'PGM (入力用)'!J218</f>
        <v/>
      </c>
      <c r="K218" s="99" t="str">
        <f>'PGM (入力用)'!K218</f>
        <v/>
      </c>
      <c r="L218" s="100" t="str">
        <f>'PGM (入力用)'!L218</f>
        <v>over</v>
      </c>
      <c r="M218" s="101"/>
      <c r="N218" s="102"/>
    </row>
    <row r="219" spans="1:14" ht="19.5" hidden="1" customHeight="1">
      <c r="A219" s="6"/>
      <c r="B219" s="4"/>
      <c r="C219" s="91"/>
      <c r="D219" s="92" t="s">
        <v>185</v>
      </c>
      <c r="E219" s="93" t="str">
        <f>CONCATENATE(E213,"-",B213,"-",D219)</f>
        <v>15-3-6</v>
      </c>
      <c r="F219" s="127">
        <f>VLOOKUP(E1:E722,種目一覧!D1:F506,3,0)</f>
        <v>0</v>
      </c>
      <c r="G219" s="95">
        <f>VLOOKUP(E1:E722,種目一覧!D1:G506,4,0)</f>
        <v>0</v>
      </c>
      <c r="H219" s="126">
        <f>VLOOKUP(E1:E722,種目一覧!D1:E506,2,0)</f>
        <v>0</v>
      </c>
      <c r="I219" s="97"/>
      <c r="J219" s="98" t="str">
        <f>'PGM (入力用)'!J219</f>
        <v/>
      </c>
      <c r="K219" s="99" t="str">
        <f>'PGM (入力用)'!K219</f>
        <v/>
      </c>
      <c r="L219" s="100" t="str">
        <f>'PGM (入力用)'!L219</f>
        <v>over</v>
      </c>
      <c r="M219" s="101"/>
      <c r="N219" s="102"/>
    </row>
    <row r="220" spans="1:14" ht="19.5" hidden="1" customHeight="1">
      <c r="A220" s="6"/>
      <c r="B220" s="4"/>
      <c r="C220" s="91"/>
      <c r="D220" s="104" t="s">
        <v>186</v>
      </c>
      <c r="E220" s="110" t="str">
        <f>CONCATENATE(E213,"-",B213,"-",D220)</f>
        <v>15-3-7</v>
      </c>
      <c r="F220" s="111">
        <f>VLOOKUP(E1:E722,種目一覧!D1:F506,3,0)</f>
        <v>0</v>
      </c>
      <c r="G220" s="112">
        <f>VLOOKUP(E1:E722,種目一覧!D1:G506,4,0)</f>
        <v>0</v>
      </c>
      <c r="H220" s="113">
        <f>VLOOKUP(E1:E722,種目一覧!D1:E506,2,0)</f>
        <v>0</v>
      </c>
      <c r="I220" s="114"/>
      <c r="J220" s="107" t="str">
        <f>'PGM (入力用)'!J220</f>
        <v/>
      </c>
      <c r="K220" s="108" t="str">
        <f>'PGM (入力用)'!K220</f>
        <v/>
      </c>
      <c r="L220" s="109" t="str">
        <f>'PGM (入力用)'!L220</f>
        <v>over</v>
      </c>
      <c r="M220" s="115"/>
      <c r="N220" s="102"/>
    </row>
    <row r="221" spans="1:14" ht="19.5" hidden="1" customHeight="1">
      <c r="A221" s="6"/>
      <c r="B221" s="4"/>
      <c r="C221" s="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5"/>
    </row>
    <row r="222" spans="1:14" ht="19.5" customHeight="1">
      <c r="A222" s="23" t="s">
        <v>201</v>
      </c>
      <c r="B222" s="4"/>
      <c r="C222" s="4"/>
      <c r="D222" s="117"/>
      <c r="E222" s="117"/>
      <c r="F222" s="117"/>
      <c r="G222" s="117"/>
      <c r="H222" s="117"/>
      <c r="I222" s="117"/>
      <c r="J222" s="118" t="s">
        <v>170</v>
      </c>
      <c r="K222" s="117"/>
      <c r="L222" s="118" t="str">
        <f>VLOOKUP(E223,大会記録!E1:F89,2,0)</f>
        <v xml:space="preserve"> 　53.50</v>
      </c>
      <c r="M222" s="117"/>
      <c r="N222" s="5"/>
    </row>
    <row r="223" spans="1:14" ht="19.5" customHeight="1">
      <c r="A223" s="6"/>
      <c r="B223" s="80">
        <v>1</v>
      </c>
      <c r="C223" s="81" t="s">
        <v>171</v>
      </c>
      <c r="D223" s="119"/>
      <c r="E223" s="83">
        <v>16</v>
      </c>
      <c r="F223" s="84" t="s">
        <v>172</v>
      </c>
      <c r="G223" s="85" t="s">
        <v>173</v>
      </c>
      <c r="H223" s="86" t="s">
        <v>174</v>
      </c>
      <c r="I223" s="120"/>
      <c r="J223" s="87" t="s">
        <v>176</v>
      </c>
      <c r="K223" s="86" t="s">
        <v>177</v>
      </c>
      <c r="L223" s="121"/>
      <c r="M223" s="89" t="s">
        <v>178</v>
      </c>
      <c r="N223" s="90"/>
    </row>
    <row r="224" spans="1:14" ht="19.5" customHeight="1">
      <c r="A224" s="6"/>
      <c r="B224" s="4"/>
      <c r="C224" s="91"/>
      <c r="D224" s="92" t="s">
        <v>179</v>
      </c>
      <c r="E224" s="93" t="str">
        <f>CONCATENATE(E223,"-",B223,"-",D224)</f>
        <v>16-1-1</v>
      </c>
      <c r="F224" s="94" t="str">
        <f>VLOOKUP(E1:E722,種目一覧!D1:F506,3,0)</f>
        <v>　</v>
      </c>
      <c r="G224" s="95">
        <f>VLOOKUP(E1:E722,種目一覧!D1:G506,4,0)</f>
        <v>0</v>
      </c>
      <c r="H224" s="96" t="str">
        <f>VLOOKUP(E1:E722,種目一覧!D1:E506,2,0)</f>
        <v>　</v>
      </c>
      <c r="I224" s="97"/>
      <c r="J224" s="98" t="str">
        <f>'PGM (入力用)'!J224</f>
        <v/>
      </c>
      <c r="K224" s="99" t="str">
        <f>'PGM (入力用)'!K224</f>
        <v/>
      </c>
      <c r="L224" s="100" t="str">
        <f>'PGM (入力用)'!L224</f>
        <v/>
      </c>
      <c r="M224" s="101"/>
      <c r="N224" s="102"/>
    </row>
    <row r="225" spans="1:14" ht="19.5" customHeight="1">
      <c r="A225" s="6"/>
      <c r="B225" s="4"/>
      <c r="C225" s="91"/>
      <c r="D225" s="92" t="s">
        <v>181</v>
      </c>
      <c r="E225" s="93" t="str">
        <f>CONCATENATE(E223,"-",B223,"-",D225)</f>
        <v>16-1-2</v>
      </c>
      <c r="F225" s="94" t="str">
        <f>VLOOKUP(E1:E722,種目一覧!D1:F506,3,0)</f>
        <v>　</v>
      </c>
      <c r="G225" s="95">
        <f>VLOOKUP(E1:E722,種目一覧!D1:G506,4,0)</f>
        <v>0</v>
      </c>
      <c r="H225" s="96" t="str">
        <f>VLOOKUP(E1:E722,種目一覧!D1:E506,2,0)</f>
        <v>　</v>
      </c>
      <c r="I225" s="97"/>
      <c r="J225" s="98" t="str">
        <f>'PGM (入力用)'!J225</f>
        <v/>
      </c>
      <c r="K225" s="99" t="str">
        <f>'PGM (入力用)'!K225</f>
        <v/>
      </c>
      <c r="L225" s="100" t="str">
        <f>'PGM (入力用)'!L225</f>
        <v/>
      </c>
      <c r="M225" s="101"/>
      <c r="N225" s="102"/>
    </row>
    <row r="226" spans="1:14" ht="19.5" customHeight="1">
      <c r="A226" s="6"/>
      <c r="B226" s="4"/>
      <c r="C226" s="91"/>
      <c r="D226" s="92" t="s">
        <v>182</v>
      </c>
      <c r="E226" s="93" t="str">
        <f>CONCATENATE(E223,"-",B223,"-",D226)</f>
        <v>16-1-3</v>
      </c>
      <c r="F226" s="94" t="str">
        <f>VLOOKUP(E1:E722,種目一覧!D1:F506,3,0)</f>
        <v>SMBC</v>
      </c>
      <c r="G226" s="103" t="str">
        <f>VLOOKUP(E1:E722,種目一覧!D1:G506,4,0)</f>
        <v>えすえむびーしー</v>
      </c>
      <c r="H226" s="96" t="str">
        <f>VLOOKUP(E1:E722,種目一覧!D1:E506,2,0)</f>
        <v>三井住友銀行</v>
      </c>
      <c r="I226" s="97"/>
      <c r="J226" s="98" t="str">
        <f>'PGM (入力用)'!J226</f>
        <v/>
      </c>
      <c r="K226" s="99" t="str">
        <f>'PGM (入力用)'!K226</f>
        <v/>
      </c>
      <c r="L226" s="100" t="str">
        <f>'PGM (入力用)'!L226</f>
        <v/>
      </c>
      <c r="M226" s="101"/>
      <c r="N226" s="102"/>
    </row>
    <row r="227" spans="1:14" ht="19.5" customHeight="1">
      <c r="A227" s="6"/>
      <c r="B227" s="4"/>
      <c r="C227" s="91"/>
      <c r="D227" s="92" t="s">
        <v>183</v>
      </c>
      <c r="E227" s="93" t="str">
        <f>CONCATENATE(E223,"-",B223,"-",D227)</f>
        <v>16-1-4</v>
      </c>
      <c r="F227" s="94" t="str">
        <f>VLOOKUP(E1:E722,種目一覧!D1:F506,3,0)</f>
        <v>三井住友信託</v>
      </c>
      <c r="G227" s="103" t="str">
        <f>VLOOKUP(E1:E722,種目一覧!D1:G506,4,0)</f>
        <v>みついすみともしんたく</v>
      </c>
      <c r="H227" s="96" t="str">
        <f>VLOOKUP(E1:E722,種目一覧!D1:E506,2,0)</f>
        <v>三井住友信託</v>
      </c>
      <c r="I227" s="97"/>
      <c r="J227" s="98" t="str">
        <f>'PGM (入力用)'!J227</f>
        <v/>
      </c>
      <c r="K227" s="99" t="str">
        <f>'PGM (入力用)'!K227</f>
        <v/>
      </c>
      <c r="L227" s="100" t="str">
        <f>'PGM (入力用)'!L227</f>
        <v/>
      </c>
      <c r="M227" s="101"/>
      <c r="N227" s="102"/>
    </row>
    <row r="228" spans="1:14" ht="19.5" customHeight="1">
      <c r="A228" s="6"/>
      <c r="B228" s="4"/>
      <c r="C228" s="91"/>
      <c r="D228" s="92" t="s">
        <v>184</v>
      </c>
      <c r="E228" s="93" t="str">
        <f>CONCATENATE(E223,"-",B223,"-",D228)</f>
        <v>16-1-5</v>
      </c>
      <c r="F228" s="94" t="str">
        <f>VLOOKUP(E1:E722,種目一覧!D1:F506,3,0)</f>
        <v>　</v>
      </c>
      <c r="G228" s="95">
        <f>VLOOKUP(E1:E722,種目一覧!D1:G506,4,0)</f>
        <v>0</v>
      </c>
      <c r="H228" s="96" t="str">
        <f>VLOOKUP(E1:E722,種目一覧!D1:E506,2,0)</f>
        <v>　</v>
      </c>
      <c r="I228" s="97"/>
      <c r="J228" s="98" t="str">
        <f>'PGM (入力用)'!J228</f>
        <v/>
      </c>
      <c r="K228" s="99" t="str">
        <f>'PGM (入力用)'!K228</f>
        <v/>
      </c>
      <c r="L228" s="100" t="str">
        <f>'PGM (入力用)'!L228</f>
        <v/>
      </c>
      <c r="M228" s="101"/>
      <c r="N228" s="102"/>
    </row>
    <row r="229" spans="1:14" ht="19.5" customHeight="1">
      <c r="A229" s="6"/>
      <c r="B229" s="4"/>
      <c r="C229" s="91"/>
      <c r="D229" s="104" t="s">
        <v>185</v>
      </c>
      <c r="E229" s="93" t="str">
        <f>CONCATENATE(E223,"-",B223,"-",D229)</f>
        <v>16-1-6</v>
      </c>
      <c r="F229" s="105" t="str">
        <f>VLOOKUP(E1:E722,種目一覧!D1:F506,3,0)</f>
        <v>　</v>
      </c>
      <c r="G229" s="95">
        <f>VLOOKUP(E1:E722,種目一覧!D1:G506,4,0)</f>
        <v>0</v>
      </c>
      <c r="H229" s="106" t="str">
        <f>VLOOKUP(E1:E722,種目一覧!D1:E506,2,0)</f>
        <v>　</v>
      </c>
      <c r="I229" s="97"/>
      <c r="J229" s="107" t="str">
        <f>'PGM (入力用)'!J229</f>
        <v/>
      </c>
      <c r="K229" s="108" t="str">
        <f>'PGM (入力用)'!K229</f>
        <v/>
      </c>
      <c r="L229" s="109" t="str">
        <f>'PGM (入力用)'!L229</f>
        <v/>
      </c>
      <c r="M229" s="101"/>
      <c r="N229" s="102"/>
    </row>
    <row r="230" spans="1:14" ht="19.5" hidden="1" customHeight="1">
      <c r="A230" s="6"/>
      <c r="B230" s="4"/>
      <c r="C230" s="91"/>
      <c r="D230" s="104" t="s">
        <v>186</v>
      </c>
      <c r="E230" s="110" t="str">
        <f>CONCATENATE(E223,"-",B223,"-",D230)</f>
        <v>16-1-7</v>
      </c>
      <c r="F230" s="123" t="str">
        <f>VLOOKUP(E1:E722,種目一覧!D1:F506,3,0)</f>
        <v>　</v>
      </c>
      <c r="G230" s="112">
        <f>VLOOKUP(E1:E722,種目一覧!D1:G506,4,0)</f>
        <v>0</v>
      </c>
      <c r="H230" s="106" t="str">
        <f>VLOOKUP(E1:E722,種目一覧!D1:E506,2,0)</f>
        <v>　</v>
      </c>
      <c r="I230" s="114"/>
      <c r="J230" s="107" t="str">
        <f>'PGM (入力用)'!J230</f>
        <v/>
      </c>
      <c r="K230" s="108" t="str">
        <f>'PGM (入力用)'!K230</f>
        <v/>
      </c>
      <c r="L230" s="109" t="str">
        <f>'PGM (入力用)'!L230</f>
        <v/>
      </c>
      <c r="M230" s="115"/>
      <c r="N230" s="102"/>
    </row>
    <row r="231" spans="1:14" ht="19.5" customHeight="1">
      <c r="A231" s="6"/>
      <c r="B231" s="4"/>
      <c r="C231" s="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5"/>
    </row>
    <row r="232" spans="1:14" ht="19.5" customHeight="1">
      <c r="A232" s="23" t="s">
        <v>202</v>
      </c>
      <c r="B232" s="4"/>
      <c r="C232" s="4"/>
      <c r="D232" s="117"/>
      <c r="E232" s="117"/>
      <c r="F232" s="117"/>
      <c r="G232" s="117"/>
      <c r="H232" s="117"/>
      <c r="I232" s="117"/>
      <c r="J232" s="118" t="s">
        <v>170</v>
      </c>
      <c r="K232" s="117"/>
      <c r="L232" s="118" t="str">
        <f>VLOOKUP(E233,大会記録!E1:F89,2,0)</f>
        <v>11.40</v>
      </c>
      <c r="M232" s="117"/>
      <c r="N232" s="5"/>
    </row>
    <row r="233" spans="1:14" ht="19.5" customHeight="1">
      <c r="A233" s="6"/>
      <c r="B233" s="80">
        <v>1</v>
      </c>
      <c r="C233" s="81" t="s">
        <v>171</v>
      </c>
      <c r="D233" s="119"/>
      <c r="E233" s="83">
        <v>17</v>
      </c>
      <c r="F233" s="84" t="s">
        <v>172</v>
      </c>
      <c r="G233" s="85" t="s">
        <v>173</v>
      </c>
      <c r="H233" s="86" t="s">
        <v>174</v>
      </c>
      <c r="I233" s="120"/>
      <c r="J233" s="87" t="s">
        <v>176</v>
      </c>
      <c r="K233" s="86" t="s">
        <v>177</v>
      </c>
      <c r="L233" s="121"/>
      <c r="M233" s="89" t="s">
        <v>178</v>
      </c>
      <c r="N233" s="90"/>
    </row>
    <row r="234" spans="1:14" ht="19.5" customHeight="1">
      <c r="A234" s="6"/>
      <c r="B234" s="4"/>
      <c r="C234" s="91"/>
      <c r="D234" s="92" t="s">
        <v>179</v>
      </c>
      <c r="E234" s="93" t="str">
        <f>CONCATENATE(E233,"-",B233,"-",D234)</f>
        <v>17-1-1</v>
      </c>
      <c r="F234" s="94" t="str">
        <f>VLOOKUP(E1:E722,種目一覧!D1:F506,3,0)</f>
        <v>　</v>
      </c>
      <c r="G234" s="95">
        <f>VLOOKUP(E1:E722,種目一覧!D1:G506,4,0)</f>
        <v>0</v>
      </c>
      <c r="H234" s="96" t="str">
        <f>VLOOKUP(E1:E722,種目一覧!D1:E506,2,0)</f>
        <v>　</v>
      </c>
      <c r="I234" s="97"/>
      <c r="J234" s="98" t="str">
        <f>'PGM (入力用)'!J234</f>
        <v/>
      </c>
      <c r="K234" s="99" t="str">
        <f>'PGM (入力用)'!K234</f>
        <v/>
      </c>
      <c r="L234" s="100" t="str">
        <f>'PGM (入力用)'!L234</f>
        <v/>
      </c>
      <c r="M234" s="101"/>
      <c r="N234" s="102"/>
    </row>
    <row r="235" spans="1:14" ht="19.5" customHeight="1">
      <c r="A235" s="6"/>
      <c r="B235" s="4"/>
      <c r="C235" s="91"/>
      <c r="D235" s="92" t="s">
        <v>181</v>
      </c>
      <c r="E235" s="93" t="str">
        <f>CONCATENATE(E233,"-",B233,"-",D235)</f>
        <v>17-1-2</v>
      </c>
      <c r="F235" s="94" t="str">
        <f>VLOOKUP(E1:E722,種目一覧!D1:F506,3,0)</f>
        <v>　</v>
      </c>
      <c r="G235" s="95">
        <f>VLOOKUP(E1:E722,種目一覧!D1:G506,4,0)</f>
        <v>0</v>
      </c>
      <c r="H235" s="96" t="str">
        <f>VLOOKUP(E1:E722,種目一覧!D1:E506,2,0)</f>
        <v>　</v>
      </c>
      <c r="I235" s="97"/>
      <c r="J235" s="98" t="str">
        <f>'PGM (入力用)'!J235</f>
        <v/>
      </c>
      <c r="K235" s="99" t="str">
        <f>'PGM (入力用)'!K235</f>
        <v/>
      </c>
      <c r="L235" s="100" t="str">
        <f>'PGM (入力用)'!L235</f>
        <v/>
      </c>
      <c r="M235" s="101"/>
      <c r="N235" s="102"/>
    </row>
    <row r="236" spans="1:14" ht="19.5" customHeight="1">
      <c r="A236" s="6"/>
      <c r="B236" s="4"/>
      <c r="C236" s="91"/>
      <c r="D236" s="92" t="s">
        <v>182</v>
      </c>
      <c r="E236" s="93" t="str">
        <f>CONCATENATE(E233,"-",B233,"-",D236)</f>
        <v>17-1-3</v>
      </c>
      <c r="F236" s="94" t="str">
        <f>VLOOKUP(E1:E722,種目一覧!D1:F506,3,0)</f>
        <v>荒木　優介</v>
      </c>
      <c r="G236" s="103" t="str">
        <f>VLOOKUP(E1:E722,種目一覧!D1:G506,4,0)</f>
        <v>あらき　ゆうすけ</v>
      </c>
      <c r="H236" s="96" t="str">
        <f>VLOOKUP(E1:E722,種目一覧!D1:E506,2,0)</f>
        <v>三井住友銀行</v>
      </c>
      <c r="I236" s="97"/>
      <c r="J236" s="98" t="str">
        <f>'PGM (入力用)'!J236</f>
        <v/>
      </c>
      <c r="K236" s="99" t="str">
        <f>'PGM (入力用)'!K236</f>
        <v/>
      </c>
      <c r="L236" s="100" t="str">
        <f>'PGM (入力用)'!L236</f>
        <v/>
      </c>
      <c r="M236" s="101"/>
      <c r="N236" s="102"/>
    </row>
    <row r="237" spans="1:14" ht="19.5" customHeight="1">
      <c r="A237" s="6"/>
      <c r="B237" s="4"/>
      <c r="C237" s="91"/>
      <c r="D237" s="92" t="s">
        <v>183</v>
      </c>
      <c r="E237" s="93" t="str">
        <f>CONCATENATE(E233,"-",B233,"-",D237)</f>
        <v>17-1-4</v>
      </c>
      <c r="F237" s="94" t="str">
        <f>VLOOKUP(E1:E722,種目一覧!D1:F506,3,0)</f>
        <v>小形　純平</v>
      </c>
      <c r="G237" s="103" t="str">
        <f>VLOOKUP(E1:E722,種目一覧!D1:G506,4,0)</f>
        <v>おがた　じゅんぺい</v>
      </c>
      <c r="H237" s="96" t="str">
        <f>VLOOKUP(E1:E722,種目一覧!D1:E506,2,0)</f>
        <v>三井住友銀行</v>
      </c>
      <c r="I237" s="97"/>
      <c r="J237" s="98" t="str">
        <f>'PGM (入力用)'!J237</f>
        <v/>
      </c>
      <c r="K237" s="99" t="str">
        <f>'PGM (入力用)'!K237</f>
        <v/>
      </c>
      <c r="L237" s="100" t="str">
        <f>'PGM (入力用)'!L237</f>
        <v/>
      </c>
      <c r="M237" s="101"/>
      <c r="N237" s="102"/>
    </row>
    <row r="238" spans="1:14" ht="19.5" customHeight="1">
      <c r="A238" s="6"/>
      <c r="B238" s="4"/>
      <c r="C238" s="91"/>
      <c r="D238" s="92" t="s">
        <v>184</v>
      </c>
      <c r="E238" s="93" t="str">
        <f>CONCATENATE(E233,"-",B233,"-",D238)</f>
        <v>17-1-5</v>
      </c>
      <c r="F238" s="94" t="str">
        <f>VLOOKUP(E1:E722,種目一覧!D1:F506,3,0)</f>
        <v>　</v>
      </c>
      <c r="G238" s="95">
        <f>VLOOKUP(E1:E722,種目一覧!D1:G506,4,0)</f>
        <v>0</v>
      </c>
      <c r="H238" s="96" t="str">
        <f>VLOOKUP(E1:E722,種目一覧!D1:E506,2,0)</f>
        <v>　</v>
      </c>
      <c r="I238" s="97"/>
      <c r="J238" s="98" t="str">
        <f>'PGM (入力用)'!J238</f>
        <v/>
      </c>
      <c r="K238" s="99" t="str">
        <f>'PGM (入力用)'!K238</f>
        <v/>
      </c>
      <c r="L238" s="100" t="str">
        <f>'PGM (入力用)'!L238</f>
        <v/>
      </c>
      <c r="M238" s="101"/>
      <c r="N238" s="102"/>
    </row>
    <row r="239" spans="1:14" ht="19.5" customHeight="1">
      <c r="A239" s="6"/>
      <c r="B239" s="4"/>
      <c r="C239" s="91"/>
      <c r="D239" s="104" t="s">
        <v>185</v>
      </c>
      <c r="E239" s="93" t="str">
        <f>CONCATENATE(E233,"-",B233,"-",D239)</f>
        <v>17-1-6</v>
      </c>
      <c r="F239" s="105" t="str">
        <f>VLOOKUP(E1:E722,種目一覧!D1:F506,3,0)</f>
        <v>　</v>
      </c>
      <c r="G239" s="95">
        <f>VLOOKUP(E1:E722,種目一覧!D1:G506,4,0)</f>
        <v>0</v>
      </c>
      <c r="H239" s="106" t="str">
        <f>VLOOKUP(E1:E722,種目一覧!D1:E506,2,0)</f>
        <v>　</v>
      </c>
      <c r="I239" s="97"/>
      <c r="J239" s="107" t="str">
        <f>'PGM (入力用)'!J239</f>
        <v/>
      </c>
      <c r="K239" s="108" t="str">
        <f>'PGM (入力用)'!K239</f>
        <v/>
      </c>
      <c r="L239" s="109" t="str">
        <f>'PGM (入力用)'!L239</f>
        <v/>
      </c>
      <c r="M239" s="101"/>
      <c r="N239" s="102"/>
    </row>
    <row r="240" spans="1:14" ht="19.5" hidden="1" customHeight="1">
      <c r="A240" s="6"/>
      <c r="B240" s="4"/>
      <c r="C240" s="91"/>
      <c r="D240" s="104" t="s">
        <v>186</v>
      </c>
      <c r="E240" s="110" t="str">
        <f>CONCATENATE(E233,"-",B233,"-",D240)</f>
        <v>17-1-7</v>
      </c>
      <c r="F240" s="123" t="str">
        <f>VLOOKUP(E1:E722,種目一覧!D1:F506,3,0)</f>
        <v>　</v>
      </c>
      <c r="G240" s="112">
        <f>VLOOKUP(E1:E722,種目一覧!D1:G506,4,0)</f>
        <v>0</v>
      </c>
      <c r="H240" s="106" t="str">
        <f>VLOOKUP(E1:E722,種目一覧!D1:E506,2,0)</f>
        <v>　</v>
      </c>
      <c r="I240" s="114"/>
      <c r="J240" s="107" t="str">
        <f>'PGM (入力用)'!J240</f>
        <v/>
      </c>
      <c r="K240" s="108" t="str">
        <f>'PGM (入力用)'!K240</f>
        <v/>
      </c>
      <c r="L240" s="109" t="str">
        <f>'PGM (入力用)'!L240</f>
        <v/>
      </c>
      <c r="M240" s="115"/>
      <c r="N240" s="102"/>
    </row>
    <row r="241" spans="1:14" ht="19.5" customHeight="1">
      <c r="A241" s="6"/>
      <c r="B241" s="4"/>
      <c r="C241" s="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5"/>
    </row>
    <row r="242" spans="1:14" ht="19.5" customHeight="1">
      <c r="A242" s="23" t="s">
        <v>203</v>
      </c>
      <c r="B242" s="4"/>
      <c r="C242" s="4"/>
      <c r="D242" s="117"/>
      <c r="E242" s="117"/>
      <c r="F242" s="117"/>
      <c r="G242" s="117"/>
      <c r="H242" s="117"/>
      <c r="I242" s="117"/>
      <c r="J242" s="118" t="s">
        <v>170</v>
      </c>
      <c r="K242" s="117"/>
      <c r="L242" s="118" t="str">
        <f>VLOOKUP(E243,大会記録!E1:F89,2,0)</f>
        <v xml:space="preserve"> 　12.9 </v>
      </c>
      <c r="M242" s="117"/>
      <c r="N242" s="5"/>
    </row>
    <row r="243" spans="1:14" ht="19.5" customHeight="1">
      <c r="A243" s="6"/>
      <c r="B243" s="80">
        <v>1</v>
      </c>
      <c r="C243" s="81" t="s">
        <v>171</v>
      </c>
      <c r="D243" s="119"/>
      <c r="E243" s="83">
        <v>18</v>
      </c>
      <c r="F243" s="84" t="s">
        <v>172</v>
      </c>
      <c r="G243" s="85" t="s">
        <v>173</v>
      </c>
      <c r="H243" s="86" t="s">
        <v>174</v>
      </c>
      <c r="I243" s="120"/>
      <c r="J243" s="87" t="s">
        <v>176</v>
      </c>
      <c r="K243" s="86" t="s">
        <v>177</v>
      </c>
      <c r="L243" s="121"/>
      <c r="M243" s="89" t="s">
        <v>178</v>
      </c>
      <c r="N243" s="90"/>
    </row>
    <row r="244" spans="1:14" ht="19.5" customHeight="1">
      <c r="A244" s="6"/>
      <c r="B244" s="4"/>
      <c r="C244" s="91"/>
      <c r="D244" s="92" t="s">
        <v>179</v>
      </c>
      <c r="E244" s="93" t="str">
        <f>CONCATENATE(E243,"-",B243,"-",D244)</f>
        <v>18-1-1</v>
      </c>
      <c r="F244" s="94" t="str">
        <f>VLOOKUP(E1:E722,種目一覧!D1:F506,3,0)</f>
        <v>　</v>
      </c>
      <c r="G244" s="103">
        <f>VLOOKUP(E1:E722,種目一覧!D1:G506,4,0)</f>
        <v>0</v>
      </c>
      <c r="H244" s="96" t="str">
        <f>VLOOKUP(E1:E722,種目一覧!D1:E506,2,0)</f>
        <v>　</v>
      </c>
      <c r="I244" s="97"/>
      <c r="J244" s="98" t="str">
        <f>'PGM (入力用)'!J244</f>
        <v/>
      </c>
      <c r="K244" s="99" t="str">
        <f>'PGM (入力用)'!K244</f>
        <v/>
      </c>
      <c r="L244" s="100" t="str">
        <f>'PGM (入力用)'!L244</f>
        <v/>
      </c>
      <c r="M244" s="101"/>
      <c r="N244" s="102"/>
    </row>
    <row r="245" spans="1:14" ht="19.5" customHeight="1">
      <c r="A245" s="6"/>
      <c r="B245" s="4"/>
      <c r="C245" s="91"/>
      <c r="D245" s="92" t="s">
        <v>181</v>
      </c>
      <c r="E245" s="93" t="str">
        <f>CONCATENATE(E243,"-",B243,"-",D245)</f>
        <v>18-1-2</v>
      </c>
      <c r="F245" s="94" t="str">
        <f>VLOOKUP(E1:E722,種目一覧!D1:F506,3,0)</f>
        <v>渡邉　博明</v>
      </c>
      <c r="G245" s="103" t="str">
        <f>VLOOKUP(E1:E722,種目一覧!D1:G506,4,0)</f>
        <v>わたなべ　ひろあき</v>
      </c>
      <c r="H245" s="96" t="str">
        <f>VLOOKUP(E1:E722,種目一覧!D1:E506,2,0)</f>
        <v>三井住友信託</v>
      </c>
      <c r="I245" s="97"/>
      <c r="J245" s="98" t="str">
        <f>'PGM (入力用)'!J245</f>
        <v/>
      </c>
      <c r="K245" s="99" t="str">
        <f>'PGM (入力用)'!K245</f>
        <v/>
      </c>
      <c r="L245" s="100" t="str">
        <f>'PGM (入力用)'!L245</f>
        <v/>
      </c>
      <c r="M245" s="101"/>
      <c r="N245" s="102"/>
    </row>
    <row r="246" spans="1:14" ht="19.5" customHeight="1">
      <c r="A246" s="6"/>
      <c r="B246" s="4"/>
      <c r="C246" s="91"/>
      <c r="D246" s="92" t="s">
        <v>182</v>
      </c>
      <c r="E246" s="93" t="str">
        <f>CONCATENATE(E243,"-",B243,"-",D246)</f>
        <v>18-1-3</v>
      </c>
      <c r="F246" s="94" t="str">
        <f>VLOOKUP(E1:E722,種目一覧!D1:F506,3,0)</f>
        <v>中川　浩輔</v>
      </c>
      <c r="G246" s="103" t="str">
        <f>VLOOKUP(E1:E722,種目一覧!D1:G506,4,0)</f>
        <v>なかがわ　こうすけ</v>
      </c>
      <c r="H246" s="96" t="str">
        <f>VLOOKUP(E1:E722,種目一覧!D1:E506,2,0)</f>
        <v>みずほ</v>
      </c>
      <c r="I246" s="97"/>
      <c r="J246" s="98" t="str">
        <f>'PGM (入力用)'!J246</f>
        <v/>
      </c>
      <c r="K246" s="99" t="str">
        <f>'PGM (入力用)'!K246</f>
        <v/>
      </c>
      <c r="L246" s="100" t="str">
        <f>'PGM (入力用)'!L246</f>
        <v/>
      </c>
      <c r="M246" s="101"/>
      <c r="N246" s="102"/>
    </row>
    <row r="247" spans="1:14" ht="19.5" customHeight="1">
      <c r="A247" s="6"/>
      <c r="B247" s="4"/>
      <c r="C247" s="91"/>
      <c r="D247" s="92" t="s">
        <v>183</v>
      </c>
      <c r="E247" s="93" t="str">
        <f>CONCATENATE(E243,"-",B243,"-",D247)</f>
        <v>18-1-4</v>
      </c>
      <c r="F247" s="94" t="str">
        <f>VLOOKUP(E1:E722,種目一覧!D1:F506,3,0)</f>
        <v>柳川　栄治</v>
      </c>
      <c r="G247" s="103" t="str">
        <f>VLOOKUP(E1:E722,種目一覧!D1:G506,4,0)</f>
        <v>やながわ　えいじ</v>
      </c>
      <c r="H247" s="96" t="str">
        <f>VLOOKUP(E1:E722,種目一覧!D1:E506,2,0)</f>
        <v>みずほ</v>
      </c>
      <c r="I247" s="97"/>
      <c r="J247" s="98" t="str">
        <f>'PGM (入力用)'!J247</f>
        <v/>
      </c>
      <c r="K247" s="99" t="str">
        <f>'PGM (入力用)'!K247</f>
        <v/>
      </c>
      <c r="L247" s="100" t="str">
        <f>'PGM (入力用)'!L247</f>
        <v/>
      </c>
      <c r="M247" s="101"/>
      <c r="N247" s="102"/>
    </row>
    <row r="248" spans="1:14" ht="19.5" customHeight="1">
      <c r="A248" s="6"/>
      <c r="B248" s="4"/>
      <c r="C248" s="91"/>
      <c r="D248" s="92" t="s">
        <v>184</v>
      </c>
      <c r="E248" s="93" t="str">
        <f>CONCATENATE(E243,"-",B243,"-",D248)</f>
        <v>18-1-5</v>
      </c>
      <c r="F248" s="94" t="str">
        <f>VLOOKUP(E1:E722,種目一覧!D1:F506,3,0)</f>
        <v>赤羽　俊一</v>
      </c>
      <c r="G248" s="103" t="str">
        <f>VLOOKUP(E1:E722,種目一覧!D1:G506,4,0)</f>
        <v>あかば　しゅんいち</v>
      </c>
      <c r="H248" s="96" t="str">
        <f>VLOOKUP(E1:E722,種目一覧!D1:E506,2,0)</f>
        <v>みずほ</v>
      </c>
      <c r="I248" s="97"/>
      <c r="J248" s="98" t="str">
        <f>'PGM (入力用)'!J248</f>
        <v/>
      </c>
      <c r="K248" s="99" t="str">
        <f>'PGM (入力用)'!K248</f>
        <v/>
      </c>
      <c r="L248" s="100" t="str">
        <f>'PGM (入力用)'!L248</f>
        <v/>
      </c>
      <c r="M248" s="101"/>
      <c r="N248" s="102"/>
    </row>
    <row r="249" spans="1:14" ht="19.5" customHeight="1">
      <c r="A249" s="6"/>
      <c r="B249" s="4"/>
      <c r="C249" s="91"/>
      <c r="D249" s="104" t="s">
        <v>185</v>
      </c>
      <c r="E249" s="93" t="str">
        <f>CONCATENATE(E243,"-",B243,"-",D249)</f>
        <v>18-1-6</v>
      </c>
      <c r="F249" s="105" t="str">
        <f>VLOOKUP(E1:E722,種目一覧!D1:F506,3,0)</f>
        <v>　</v>
      </c>
      <c r="G249" s="103">
        <f>VLOOKUP(E1:E722,種目一覧!D1:G506,4,0)</f>
        <v>0</v>
      </c>
      <c r="H249" s="106" t="str">
        <f>VLOOKUP(E1:E722,種目一覧!D1:E506,2,0)</f>
        <v>　</v>
      </c>
      <c r="I249" s="97"/>
      <c r="J249" s="107" t="str">
        <f>'PGM (入力用)'!J249</f>
        <v/>
      </c>
      <c r="K249" s="108" t="str">
        <f>'PGM (入力用)'!K249</f>
        <v/>
      </c>
      <c r="L249" s="109" t="str">
        <f>'PGM (入力用)'!L249</f>
        <v/>
      </c>
      <c r="M249" s="101"/>
      <c r="N249" s="102"/>
    </row>
    <row r="250" spans="1:14" ht="19.5" hidden="1" customHeight="1">
      <c r="A250" s="6"/>
      <c r="B250" s="4"/>
      <c r="C250" s="91"/>
      <c r="D250" s="104" t="s">
        <v>186</v>
      </c>
      <c r="E250" s="110" t="str">
        <f>CONCATENATE(E243,"-",B243,"-",D250)</f>
        <v>18-1-7</v>
      </c>
      <c r="F250" s="123" t="str">
        <f>VLOOKUP(E1:E722,種目一覧!D1:F506,3,0)</f>
        <v>　</v>
      </c>
      <c r="G250" s="137">
        <f>VLOOKUP(E1:E722,種目一覧!D1:G506,4,0)</f>
        <v>0</v>
      </c>
      <c r="H250" s="106" t="str">
        <f>VLOOKUP(E1:E722,種目一覧!D1:E506,2,0)</f>
        <v>　</v>
      </c>
      <c r="I250" s="114"/>
      <c r="J250" s="107" t="str">
        <f>'PGM (入力用)'!J250</f>
        <v/>
      </c>
      <c r="K250" s="108" t="str">
        <f>'PGM (入力用)'!K250</f>
        <v/>
      </c>
      <c r="L250" s="109" t="str">
        <f>'PGM (入力用)'!L250</f>
        <v/>
      </c>
      <c r="M250" s="115"/>
      <c r="N250" s="102"/>
    </row>
    <row r="251" spans="1:14" ht="19.5" customHeight="1">
      <c r="A251" s="6"/>
      <c r="B251" s="4"/>
      <c r="C251" s="4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5"/>
    </row>
    <row r="252" spans="1:14" ht="19.5" customHeight="1">
      <c r="A252" s="6"/>
      <c r="B252" s="80">
        <v>2</v>
      </c>
      <c r="C252" s="81" t="s">
        <v>171</v>
      </c>
      <c r="D252" s="119"/>
      <c r="E252" s="83">
        <v>18</v>
      </c>
      <c r="F252" s="84" t="s">
        <v>172</v>
      </c>
      <c r="G252" s="85" t="s">
        <v>173</v>
      </c>
      <c r="H252" s="86" t="s">
        <v>174</v>
      </c>
      <c r="I252" s="120"/>
      <c r="J252" s="87" t="s">
        <v>176</v>
      </c>
      <c r="K252" s="86" t="s">
        <v>177</v>
      </c>
      <c r="L252" s="121"/>
      <c r="M252" s="89" t="s">
        <v>178</v>
      </c>
      <c r="N252" s="90"/>
    </row>
    <row r="253" spans="1:14" ht="19.5" customHeight="1">
      <c r="A253" s="6"/>
      <c r="B253" s="4"/>
      <c r="C253" s="91"/>
      <c r="D253" s="92" t="s">
        <v>179</v>
      </c>
      <c r="E253" s="93" t="str">
        <f>CONCATENATE(E252,"-",B252,"-",D253)</f>
        <v>18-2-1</v>
      </c>
      <c r="F253" s="94" t="str">
        <f>VLOOKUP(E1:E722,種目一覧!D1:F506,3,0)</f>
        <v>　</v>
      </c>
      <c r="G253" s="103">
        <f>VLOOKUP(E1:E722,種目一覧!D1:G506,4,0)</f>
        <v>0</v>
      </c>
      <c r="H253" s="96" t="str">
        <f>VLOOKUP(E1:E722,種目一覧!D1:E506,2,0)</f>
        <v>　</v>
      </c>
      <c r="I253" s="97"/>
      <c r="J253" s="98" t="str">
        <f>'PGM (入力用)'!J254</f>
        <v/>
      </c>
      <c r="K253" s="99" t="str">
        <f>'PGM (入力用)'!K254</f>
        <v/>
      </c>
      <c r="L253" s="100" t="str">
        <f>'PGM (入力用)'!L254</f>
        <v/>
      </c>
      <c r="M253" s="101"/>
      <c r="N253" s="102"/>
    </row>
    <row r="254" spans="1:14" ht="19.5" customHeight="1">
      <c r="A254" s="6"/>
      <c r="B254" s="4"/>
      <c r="C254" s="91"/>
      <c r="D254" s="92" t="s">
        <v>181</v>
      </c>
      <c r="E254" s="93" t="str">
        <f>CONCATENATE(E252,"-",B252,"-",D254)</f>
        <v>18-2-2</v>
      </c>
      <c r="F254" s="94" t="str">
        <f>VLOOKUP(E1:E722,種目一覧!D1:F506,3,0)</f>
        <v>岩崎　剛士</v>
      </c>
      <c r="G254" s="103" t="str">
        <f>VLOOKUP(E1:E722,種目一覧!D1:G506,4,0)</f>
        <v>いわさき  たけし</v>
      </c>
      <c r="H254" s="96" t="str">
        <f>VLOOKUP(E1:E722,種目一覧!D1:E506,2,0)</f>
        <v>三菱UFJ信託</v>
      </c>
      <c r="I254" s="97"/>
      <c r="J254" s="98" t="str">
        <f>'PGM (入力用)'!J255</f>
        <v/>
      </c>
      <c r="K254" s="99" t="str">
        <f>'PGM (入力用)'!K255</f>
        <v/>
      </c>
      <c r="L254" s="100" t="str">
        <f>'PGM (入力用)'!L255</f>
        <v/>
      </c>
      <c r="M254" s="101"/>
      <c r="N254" s="102"/>
    </row>
    <row r="255" spans="1:14" ht="19.5" customHeight="1">
      <c r="A255" s="6"/>
      <c r="B255" s="4"/>
      <c r="C255" s="91"/>
      <c r="D255" s="92" t="s">
        <v>182</v>
      </c>
      <c r="E255" s="93" t="str">
        <f>CONCATENATE(E252,"-",B252,"-",D255)</f>
        <v>18-2-3</v>
      </c>
      <c r="F255" s="94" t="str">
        <f>VLOOKUP(E1:E722,種目一覧!D1:F506,3,0)</f>
        <v>下之園　利尚</v>
      </c>
      <c r="G255" s="103" t="str">
        <f>VLOOKUP(E1:E722,種目一覧!D1:G506,4,0)</f>
        <v>しものそん　としひさ</v>
      </c>
      <c r="H255" s="96" t="str">
        <f>VLOOKUP(E1:E722,種目一覧!D1:E506,2,0)</f>
        <v>三菱UFJ銀行</v>
      </c>
      <c r="I255" s="97"/>
      <c r="J255" s="98" t="str">
        <f>'PGM (入力用)'!J256</f>
        <v/>
      </c>
      <c r="K255" s="99" t="str">
        <f>'PGM (入力用)'!K256</f>
        <v/>
      </c>
      <c r="L255" s="100" t="str">
        <f>'PGM (入力用)'!L256</f>
        <v/>
      </c>
      <c r="M255" s="101"/>
      <c r="N255" s="102"/>
    </row>
    <row r="256" spans="1:14" ht="19.5" customHeight="1">
      <c r="A256" s="6"/>
      <c r="B256" s="4"/>
      <c r="C256" s="91"/>
      <c r="D256" s="92" t="s">
        <v>183</v>
      </c>
      <c r="E256" s="93" t="str">
        <f>CONCATENATE(E252,"-",B252,"-",D256)</f>
        <v>18-2-4</v>
      </c>
      <c r="F256" s="94" t="str">
        <f>VLOOKUP(E1:E722,種目一覧!D1:F506,3,0)</f>
        <v>本吉　康昭</v>
      </c>
      <c r="G256" s="103" t="str">
        <f>VLOOKUP(E1:E722,種目一覧!D1:G506,4,0)</f>
        <v>もとよし　やすあき</v>
      </c>
      <c r="H256" s="96" t="str">
        <f>VLOOKUP(E1:E722,種目一覧!D1:E506,2,0)</f>
        <v>三菱UFJ銀行</v>
      </c>
      <c r="I256" s="97"/>
      <c r="J256" s="98" t="str">
        <f>'PGM (入力用)'!J257</f>
        <v/>
      </c>
      <c r="K256" s="99" t="str">
        <f>'PGM (入力用)'!K257</f>
        <v/>
      </c>
      <c r="L256" s="100" t="str">
        <f>'PGM (入力用)'!L257</f>
        <v/>
      </c>
      <c r="M256" s="101"/>
      <c r="N256" s="102"/>
    </row>
    <row r="257" spans="1:14" ht="19.5" customHeight="1">
      <c r="A257" s="6"/>
      <c r="B257" s="4"/>
      <c r="C257" s="91"/>
      <c r="D257" s="92" t="s">
        <v>184</v>
      </c>
      <c r="E257" s="93" t="str">
        <f>CONCATENATE(E252,"-",B252,"-",D257)</f>
        <v>18-2-5</v>
      </c>
      <c r="F257" s="94" t="str">
        <f>VLOOKUP(E1:E722,種目一覧!D1:F506,3,0)</f>
        <v>臼井　純人</v>
      </c>
      <c r="G257" s="103" t="str">
        <f>VLOOKUP(E1:E722,種目一覧!D1:G506,4,0)</f>
        <v>うすい　じゅんと</v>
      </c>
      <c r="H257" s="96" t="str">
        <f>VLOOKUP(E1:E722,種目一覧!D1:E506,2,0)</f>
        <v>みずほ</v>
      </c>
      <c r="I257" s="97"/>
      <c r="J257" s="98" t="str">
        <f>'PGM (入力用)'!J258</f>
        <v/>
      </c>
      <c r="K257" s="99" t="str">
        <f>'PGM (入力用)'!K258</f>
        <v/>
      </c>
      <c r="L257" s="100" t="str">
        <f>'PGM (入力用)'!L258</f>
        <v/>
      </c>
      <c r="M257" s="101"/>
      <c r="N257" s="102"/>
    </row>
    <row r="258" spans="1:14" ht="19.5" customHeight="1">
      <c r="A258" s="6"/>
      <c r="B258" s="4"/>
      <c r="C258" s="91"/>
      <c r="D258" s="104" t="s">
        <v>185</v>
      </c>
      <c r="E258" s="93" t="str">
        <f>CONCATENATE(E252,"-",B252,"-",D258)</f>
        <v>18-2-6</v>
      </c>
      <c r="F258" s="105" t="str">
        <f>VLOOKUP(E1:E722,種目一覧!D1:F506,3,0)</f>
        <v>　</v>
      </c>
      <c r="G258" s="103">
        <f>VLOOKUP(E1:E722,種目一覧!D1:G506,4,0)</f>
        <v>0</v>
      </c>
      <c r="H258" s="106" t="str">
        <f>VLOOKUP(E1:E722,種目一覧!D1:E506,2,0)</f>
        <v>　</v>
      </c>
      <c r="I258" s="97"/>
      <c r="J258" s="107" t="str">
        <f>'PGM (入力用)'!J259</f>
        <v/>
      </c>
      <c r="K258" s="108" t="str">
        <f>'PGM (入力用)'!K259</f>
        <v/>
      </c>
      <c r="L258" s="109" t="str">
        <f>'PGM (入力用)'!L259</f>
        <v/>
      </c>
      <c r="M258" s="101"/>
      <c r="N258" s="102"/>
    </row>
    <row r="259" spans="1:14" ht="19.5" hidden="1" customHeight="1">
      <c r="A259" s="6"/>
      <c r="B259" s="4"/>
      <c r="C259" s="91"/>
      <c r="D259" s="104" t="s">
        <v>186</v>
      </c>
      <c r="E259" s="110" t="str">
        <f>CONCATENATE(E252,"-",B252,"-",D259)</f>
        <v>18-2-7</v>
      </c>
      <c r="F259" s="123" t="str">
        <f>VLOOKUP(E1:E722,種目一覧!D1:F506,3,0)</f>
        <v>　</v>
      </c>
      <c r="G259" s="137">
        <f>VLOOKUP(E1:E722,種目一覧!D1:G506,4,0)</f>
        <v>0</v>
      </c>
      <c r="H259" s="106" t="str">
        <f>VLOOKUP(E1:E722,種目一覧!D1:E506,2,0)</f>
        <v>　</v>
      </c>
      <c r="I259" s="114"/>
      <c r="J259" s="107" t="str">
        <f>'PGM (入力用)'!J260</f>
        <v/>
      </c>
      <c r="K259" s="108" t="str">
        <f>'PGM (入力用)'!K260</f>
        <v/>
      </c>
      <c r="L259" s="109" t="str">
        <f>'PGM (入力用)'!L260</f>
        <v/>
      </c>
      <c r="M259" s="115"/>
      <c r="N259" s="102"/>
    </row>
    <row r="260" spans="1:14" ht="19.5" customHeight="1">
      <c r="A260" s="6"/>
      <c r="B260" s="4"/>
      <c r="C260" s="4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5"/>
    </row>
    <row r="261" spans="1:14" ht="19.5" customHeight="1">
      <c r="A261" s="23" t="s">
        <v>204</v>
      </c>
      <c r="B261" s="4"/>
      <c r="C261" s="4"/>
      <c r="D261" s="117"/>
      <c r="E261" s="117"/>
      <c r="F261" s="117"/>
      <c r="G261" s="117"/>
      <c r="H261" s="117"/>
      <c r="I261" s="117"/>
      <c r="J261" s="118" t="s">
        <v>170</v>
      </c>
      <c r="K261" s="117"/>
      <c r="L261" s="118" t="str">
        <f>VLOOKUP(E262,大会記録!E1:F89,2,0)</f>
        <v xml:space="preserve"> 　11.77</v>
      </c>
      <c r="M261" s="117"/>
      <c r="N261" s="5"/>
    </row>
    <row r="262" spans="1:14" ht="19.5" customHeight="1">
      <c r="A262" s="6"/>
      <c r="B262" s="80">
        <v>1</v>
      </c>
      <c r="C262" s="81" t="s">
        <v>171</v>
      </c>
      <c r="D262" s="119"/>
      <c r="E262" s="83">
        <v>19</v>
      </c>
      <c r="F262" s="84" t="s">
        <v>172</v>
      </c>
      <c r="G262" s="85" t="s">
        <v>173</v>
      </c>
      <c r="H262" s="86" t="s">
        <v>174</v>
      </c>
      <c r="I262" s="120"/>
      <c r="J262" s="87" t="s">
        <v>176</v>
      </c>
      <c r="K262" s="86" t="s">
        <v>177</v>
      </c>
      <c r="L262" s="121"/>
      <c r="M262" s="89" t="s">
        <v>178</v>
      </c>
      <c r="N262" s="90"/>
    </row>
    <row r="263" spans="1:14" ht="19.5" customHeight="1">
      <c r="A263" s="6"/>
      <c r="B263" s="4"/>
      <c r="C263" s="91"/>
      <c r="D263" s="92" t="s">
        <v>179</v>
      </c>
      <c r="E263" s="93" t="str">
        <f>CONCATENATE(E262,"-",B262,"-",D263)</f>
        <v>19-1-1</v>
      </c>
      <c r="F263" s="94" t="str">
        <f>VLOOKUP(E1:E722,種目一覧!D1:F506,3,0)</f>
        <v>　</v>
      </c>
      <c r="G263" s="95">
        <f>VLOOKUP(E1:E722,種目一覧!D1:G506,4,0)</f>
        <v>0</v>
      </c>
      <c r="H263" s="96" t="str">
        <f>VLOOKUP(E1:E722,種目一覧!D1:E506,2,0)</f>
        <v>　</v>
      </c>
      <c r="I263" s="97"/>
      <c r="J263" s="98" t="str">
        <f>'PGM (入力用)'!J264</f>
        <v/>
      </c>
      <c r="K263" s="99" t="str">
        <f>'PGM (入力用)'!K264</f>
        <v/>
      </c>
      <c r="L263" s="100" t="str">
        <f>'PGM (入力用)'!L264</f>
        <v/>
      </c>
      <c r="M263" s="101"/>
      <c r="N263" s="102"/>
    </row>
    <row r="264" spans="1:14" ht="19.5" customHeight="1">
      <c r="A264" s="6"/>
      <c r="B264" s="4"/>
      <c r="C264" s="91"/>
      <c r="D264" s="92" t="s">
        <v>181</v>
      </c>
      <c r="E264" s="93" t="str">
        <f>CONCATENATE(E262,"-",B262,"-",D264)</f>
        <v>19-1-2</v>
      </c>
      <c r="F264" s="94" t="str">
        <f>VLOOKUP(E1:E722,種目一覧!D1:F506,3,0)</f>
        <v>三宅　充</v>
      </c>
      <c r="G264" s="103" t="str">
        <f>VLOOKUP(E1:E722,種目一覧!D1:G506,4,0)</f>
        <v>みやけ　みつる</v>
      </c>
      <c r="H264" s="96" t="str">
        <f>VLOOKUP(E1:E722,種目一覧!D1:E506,2,0)</f>
        <v>三井住友信託</v>
      </c>
      <c r="I264" s="97"/>
      <c r="J264" s="98" t="str">
        <f>'PGM (入力用)'!J265</f>
        <v/>
      </c>
      <c r="K264" s="99" t="str">
        <f>'PGM (入力用)'!K265</f>
        <v/>
      </c>
      <c r="L264" s="100" t="str">
        <f>'PGM (入力用)'!L265</f>
        <v/>
      </c>
      <c r="M264" s="101"/>
      <c r="N264" s="102"/>
    </row>
    <row r="265" spans="1:14" ht="19.5" customHeight="1">
      <c r="A265" s="6"/>
      <c r="B265" s="4"/>
      <c r="C265" s="91"/>
      <c r="D265" s="92" t="s">
        <v>182</v>
      </c>
      <c r="E265" s="93" t="str">
        <f>CONCATENATE(E262,"-",B262,"-",D265)</f>
        <v>19-1-3</v>
      </c>
      <c r="F265" s="94" t="str">
        <f>VLOOKUP(E1:E722,種目一覧!D1:F506,3,0)</f>
        <v>猪狩　芳文</v>
      </c>
      <c r="G265" s="103" t="str">
        <f>VLOOKUP(E1:E722,種目一覧!D1:G506,4,0)</f>
        <v>いがり　よしふみ</v>
      </c>
      <c r="H265" s="96" t="str">
        <f>VLOOKUP(E1:E722,種目一覧!D1:E506,2,0)</f>
        <v>みずほ</v>
      </c>
      <c r="I265" s="97"/>
      <c r="J265" s="98" t="str">
        <f>'PGM (入力用)'!J266</f>
        <v/>
      </c>
      <c r="K265" s="99" t="str">
        <f>'PGM (入力用)'!K266</f>
        <v/>
      </c>
      <c r="L265" s="100" t="str">
        <f>'PGM (入力用)'!L266</f>
        <v/>
      </c>
      <c r="M265" s="101"/>
      <c r="N265" s="102"/>
    </row>
    <row r="266" spans="1:14" ht="19.5" customHeight="1">
      <c r="A266" s="6"/>
      <c r="B266" s="4"/>
      <c r="C266" s="91"/>
      <c r="D266" s="92" t="s">
        <v>183</v>
      </c>
      <c r="E266" s="93" t="str">
        <f>CONCATENATE(E262,"-",B262,"-",D266)</f>
        <v>19-1-4</v>
      </c>
      <c r="F266" s="94" t="str">
        <f>VLOOKUP(E1:E722,種目一覧!D1:F506,3,0)</f>
        <v>貝瀬　都武</v>
      </c>
      <c r="G266" s="103" t="str">
        <f>VLOOKUP(E1:E722,種目一覧!D1:G506,4,0)</f>
        <v>かいせ　くにたけ</v>
      </c>
      <c r="H266" s="96" t="str">
        <f>VLOOKUP(E1:E722,種目一覧!D1:E506,2,0)</f>
        <v>みずほ</v>
      </c>
      <c r="I266" s="97"/>
      <c r="J266" s="98" t="str">
        <f>'PGM (入力用)'!J267</f>
        <v/>
      </c>
      <c r="K266" s="99" t="str">
        <f>'PGM (入力用)'!K267</f>
        <v/>
      </c>
      <c r="L266" s="100" t="str">
        <f>'PGM (入力用)'!L267</f>
        <v/>
      </c>
      <c r="M266" s="101"/>
      <c r="N266" s="102"/>
    </row>
    <row r="267" spans="1:14" ht="19.5" customHeight="1">
      <c r="A267" s="6"/>
      <c r="B267" s="4"/>
      <c r="C267" s="91"/>
      <c r="D267" s="92" t="s">
        <v>184</v>
      </c>
      <c r="E267" s="93" t="str">
        <f>CONCATENATE(E262,"-",B262,"-",D267)</f>
        <v>19-1-5</v>
      </c>
      <c r="F267" s="94" t="str">
        <f>VLOOKUP(E1:E722,種目一覧!D1:F506,3,0)</f>
        <v>茶谷　 洋人</v>
      </c>
      <c r="G267" s="103" t="str">
        <f>VLOOKUP(E1:E722,種目一覧!D1:G506,4,0)</f>
        <v>ちゃたに ひろと</v>
      </c>
      <c r="H267" s="96" t="str">
        <f>VLOOKUP(E1:E722,種目一覧!D1:E506,2,0)</f>
        <v>三菱UFJ信託</v>
      </c>
      <c r="I267" s="97"/>
      <c r="J267" s="98" t="str">
        <f>'PGM (入力用)'!J268</f>
        <v/>
      </c>
      <c r="K267" s="99" t="str">
        <f>'PGM (入力用)'!K268</f>
        <v/>
      </c>
      <c r="L267" s="100" t="str">
        <f>'PGM (入力用)'!L268</f>
        <v/>
      </c>
      <c r="M267" s="101"/>
      <c r="N267" s="102"/>
    </row>
    <row r="268" spans="1:14" ht="19.5" customHeight="1">
      <c r="A268" s="6"/>
      <c r="B268" s="4"/>
      <c r="C268" s="91"/>
      <c r="D268" s="104" t="s">
        <v>185</v>
      </c>
      <c r="E268" s="93" t="str">
        <f>CONCATENATE(E262,"-",B262,"-",D268)</f>
        <v>19-1-6</v>
      </c>
      <c r="F268" s="105" t="str">
        <f>VLOOKUP(E1:E722,種目一覧!D1:F506,3,0)</f>
        <v>　</v>
      </c>
      <c r="G268" s="95">
        <f>VLOOKUP(E1:E722,種目一覧!D1:G506,4,0)</f>
        <v>0</v>
      </c>
      <c r="H268" s="106" t="str">
        <f>VLOOKUP(E1:E722,種目一覧!D1:E506,2,0)</f>
        <v>　</v>
      </c>
      <c r="I268" s="97"/>
      <c r="J268" s="107" t="str">
        <f>'PGM (入力用)'!J269</f>
        <v/>
      </c>
      <c r="K268" s="108" t="str">
        <f>'PGM (入力用)'!K269</f>
        <v/>
      </c>
      <c r="L268" s="109" t="str">
        <f>'PGM (入力用)'!L269</f>
        <v/>
      </c>
      <c r="M268" s="101"/>
      <c r="N268" s="102"/>
    </row>
    <row r="269" spans="1:14" ht="19.5" hidden="1" customHeight="1">
      <c r="A269" s="6"/>
      <c r="B269" s="4"/>
      <c r="C269" s="91"/>
      <c r="D269" s="104" t="s">
        <v>186</v>
      </c>
      <c r="E269" s="110" t="str">
        <f>CONCATENATE(E262,"-",B262,"-",D269)</f>
        <v>19-1-7</v>
      </c>
      <c r="F269" s="123" t="str">
        <f>VLOOKUP(E1:E722,種目一覧!D1:F506,3,0)</f>
        <v>　</v>
      </c>
      <c r="G269" s="112">
        <f>VLOOKUP(E1:E722,種目一覧!D1:G506,4,0)</f>
        <v>0</v>
      </c>
      <c r="H269" s="106" t="str">
        <f>VLOOKUP(E1:E722,種目一覧!D1:E506,2,0)</f>
        <v>　</v>
      </c>
      <c r="I269" s="114"/>
      <c r="J269" s="107" t="str">
        <f>'PGM (入力用)'!J270</f>
        <v/>
      </c>
      <c r="K269" s="108" t="str">
        <f>'PGM (入力用)'!K270</f>
        <v/>
      </c>
      <c r="L269" s="109" t="str">
        <f>'PGM (入力用)'!L270</f>
        <v/>
      </c>
      <c r="M269" s="115"/>
      <c r="N269" s="102"/>
    </row>
    <row r="270" spans="1:14" ht="19.5" hidden="1" customHeight="1">
      <c r="A270" s="6"/>
      <c r="B270" s="4"/>
      <c r="C270" s="4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5"/>
    </row>
    <row r="271" spans="1:14" ht="19.5" hidden="1" customHeight="1">
      <c r="A271" s="6"/>
      <c r="B271" s="4"/>
      <c r="C271" s="4"/>
      <c r="D271" s="117"/>
      <c r="E271" s="117"/>
      <c r="F271" s="117"/>
      <c r="G271" s="117"/>
      <c r="H271" s="117"/>
      <c r="I271" s="117"/>
      <c r="J271" s="118" t="s">
        <v>170</v>
      </c>
      <c r="K271" s="117"/>
      <c r="L271" s="118" t="str">
        <f>VLOOKUP(E272,大会記録!E1:F89,2,0)</f>
        <v xml:space="preserve"> 　11.77</v>
      </c>
      <c r="M271" s="117"/>
      <c r="N271" s="5"/>
    </row>
    <row r="272" spans="1:14" ht="19.5" hidden="1" customHeight="1">
      <c r="A272" s="6"/>
      <c r="B272" s="80">
        <v>2</v>
      </c>
      <c r="C272" s="81" t="s">
        <v>171</v>
      </c>
      <c r="D272" s="119"/>
      <c r="E272" s="83">
        <v>19</v>
      </c>
      <c r="F272" s="124" t="s">
        <v>172</v>
      </c>
      <c r="G272" s="85" t="s">
        <v>173</v>
      </c>
      <c r="H272" s="86" t="s">
        <v>174</v>
      </c>
      <c r="I272" s="120"/>
      <c r="J272" s="87" t="s">
        <v>176</v>
      </c>
      <c r="K272" s="86" t="s">
        <v>177</v>
      </c>
      <c r="L272" s="121"/>
      <c r="M272" s="89" t="s">
        <v>178</v>
      </c>
      <c r="N272" s="90"/>
    </row>
    <row r="273" spans="1:14" ht="19.5" hidden="1" customHeight="1">
      <c r="A273" s="6"/>
      <c r="B273" s="4"/>
      <c r="C273" s="91"/>
      <c r="D273" s="92" t="s">
        <v>179</v>
      </c>
      <c r="E273" s="93" t="str">
        <f>CONCATENATE(E272,"-",B272,"-",D273)</f>
        <v>19-2-1</v>
      </c>
      <c r="F273" s="127">
        <f>VLOOKUP(E1:E722,種目一覧!D1:F506,3,0)</f>
        <v>0</v>
      </c>
      <c r="G273" s="95">
        <f>VLOOKUP(E1:E722,種目一覧!D1:G506,4,0)</f>
        <v>0</v>
      </c>
      <c r="H273" s="126">
        <f>VLOOKUP(E1:E722,種目一覧!D1:E506,2,0)</f>
        <v>0</v>
      </c>
      <c r="I273" s="97"/>
      <c r="J273" s="98" t="str">
        <f>'PGM (入力用)'!J274</f>
        <v/>
      </c>
      <c r="K273" s="99" t="str">
        <f>'PGM (入力用)'!K274</f>
        <v/>
      </c>
      <c r="L273" s="100" t="str">
        <f>'PGM (入力用)'!L274</f>
        <v/>
      </c>
      <c r="M273" s="101"/>
      <c r="N273" s="102"/>
    </row>
    <row r="274" spans="1:14" ht="19.5" hidden="1" customHeight="1">
      <c r="A274" s="6"/>
      <c r="B274" s="4"/>
      <c r="C274" s="91"/>
      <c r="D274" s="92" t="s">
        <v>181</v>
      </c>
      <c r="E274" s="93" t="str">
        <f>CONCATENATE(E272,"-",B272,"-",D274)</f>
        <v>19-2-2</v>
      </c>
      <c r="F274" s="127">
        <f>VLOOKUP(E1:E722,種目一覧!D1:F506,3,0)</f>
        <v>0</v>
      </c>
      <c r="G274" s="95">
        <f>VLOOKUP(E1:E722,種目一覧!D1:G506,4,0)</f>
        <v>0</v>
      </c>
      <c r="H274" s="126">
        <f>VLOOKUP(E1:E722,種目一覧!D1:E506,2,0)</f>
        <v>0</v>
      </c>
      <c r="I274" s="97"/>
      <c r="J274" s="98" t="str">
        <f>'PGM (入力用)'!J275</f>
        <v/>
      </c>
      <c r="K274" s="99" t="str">
        <f>'PGM (入力用)'!K275</f>
        <v/>
      </c>
      <c r="L274" s="100" t="str">
        <f>'PGM (入力用)'!L275</f>
        <v/>
      </c>
      <c r="M274" s="101"/>
      <c r="N274" s="102"/>
    </row>
    <row r="275" spans="1:14" ht="19.5" hidden="1" customHeight="1">
      <c r="A275" s="6"/>
      <c r="B275" s="4"/>
      <c r="C275" s="91"/>
      <c r="D275" s="92" t="s">
        <v>182</v>
      </c>
      <c r="E275" s="93" t="str">
        <f>CONCATENATE(E272,"-",B272,"-",D275)</f>
        <v>19-2-3</v>
      </c>
      <c r="F275" s="127">
        <f>VLOOKUP(E1:E722,種目一覧!D1:F506,3,0)</f>
        <v>0</v>
      </c>
      <c r="G275" s="95">
        <f>VLOOKUP(E1:E722,種目一覧!D1:G506,4,0)</f>
        <v>0</v>
      </c>
      <c r="H275" s="126">
        <f>VLOOKUP(E1:E722,種目一覧!D1:E506,2,0)</f>
        <v>0</v>
      </c>
      <c r="I275" s="97"/>
      <c r="J275" s="98" t="str">
        <f>'PGM (入力用)'!J276</f>
        <v/>
      </c>
      <c r="K275" s="99" t="str">
        <f>'PGM (入力用)'!K276</f>
        <v/>
      </c>
      <c r="L275" s="100" t="str">
        <f>'PGM (入力用)'!L276</f>
        <v/>
      </c>
      <c r="M275" s="101"/>
      <c r="N275" s="102"/>
    </row>
    <row r="276" spans="1:14" ht="19.5" hidden="1" customHeight="1">
      <c r="A276" s="6"/>
      <c r="B276" s="4"/>
      <c r="C276" s="91"/>
      <c r="D276" s="92" t="s">
        <v>183</v>
      </c>
      <c r="E276" s="93" t="str">
        <f>CONCATENATE(E272,"-",B272,"-",D276)</f>
        <v>19-2-4</v>
      </c>
      <c r="F276" s="127">
        <f>VLOOKUP(E1:E722,種目一覧!D1:F506,3,0)</f>
        <v>0</v>
      </c>
      <c r="G276" s="95">
        <f>VLOOKUP(E1:E722,種目一覧!D1:G506,4,0)</f>
        <v>0</v>
      </c>
      <c r="H276" s="126">
        <f>VLOOKUP(E1:E722,種目一覧!D1:E506,2,0)</f>
        <v>0</v>
      </c>
      <c r="I276" s="97"/>
      <c r="J276" s="98" t="str">
        <f>'PGM (入力用)'!J277</f>
        <v/>
      </c>
      <c r="K276" s="99" t="str">
        <f>'PGM (入力用)'!K277</f>
        <v/>
      </c>
      <c r="L276" s="100" t="str">
        <f>'PGM (入力用)'!L277</f>
        <v/>
      </c>
      <c r="M276" s="101"/>
      <c r="N276" s="102"/>
    </row>
    <row r="277" spans="1:14" ht="19.5" hidden="1" customHeight="1">
      <c r="A277" s="6"/>
      <c r="B277" s="4"/>
      <c r="C277" s="91"/>
      <c r="D277" s="92" t="s">
        <v>184</v>
      </c>
      <c r="E277" s="93" t="str">
        <f>CONCATENATE(E272,"-",B272,"-",D277)</f>
        <v>19-2-5</v>
      </c>
      <c r="F277" s="127">
        <f>VLOOKUP(E1:E722,種目一覧!D1:F506,3,0)</f>
        <v>0</v>
      </c>
      <c r="G277" s="95">
        <f>VLOOKUP(E1:E722,種目一覧!D1:G506,4,0)</f>
        <v>0</v>
      </c>
      <c r="H277" s="126">
        <f>VLOOKUP(E1:E722,種目一覧!D1:E506,2,0)</f>
        <v>0</v>
      </c>
      <c r="I277" s="97"/>
      <c r="J277" s="98" t="str">
        <f>'PGM (入力用)'!J278</f>
        <v/>
      </c>
      <c r="K277" s="99" t="str">
        <f>'PGM (入力用)'!K278</f>
        <v/>
      </c>
      <c r="L277" s="100" t="str">
        <f>'PGM (入力用)'!L278</f>
        <v/>
      </c>
      <c r="M277" s="101"/>
      <c r="N277" s="102"/>
    </row>
    <row r="278" spans="1:14" ht="19.5" hidden="1" customHeight="1">
      <c r="A278" s="6"/>
      <c r="B278" s="4"/>
      <c r="C278" s="91"/>
      <c r="D278" s="92" t="s">
        <v>185</v>
      </c>
      <c r="E278" s="93" t="str">
        <f>CONCATENATE(E272,"-",B272,"-",D278)</f>
        <v>19-2-6</v>
      </c>
      <c r="F278" s="127">
        <f>VLOOKUP(E1:E722,種目一覧!D1:F506,3,0)</f>
        <v>0</v>
      </c>
      <c r="G278" s="95">
        <f>VLOOKUP(E1:E722,種目一覧!D1:G506,4,0)</f>
        <v>0</v>
      </c>
      <c r="H278" s="126">
        <f>VLOOKUP(E1:E722,種目一覧!D1:E506,2,0)</f>
        <v>0</v>
      </c>
      <c r="I278" s="97"/>
      <c r="J278" s="98" t="str">
        <f>'PGM (入力用)'!J279</f>
        <v/>
      </c>
      <c r="K278" s="99" t="str">
        <f>'PGM (入力用)'!K279</f>
        <v/>
      </c>
      <c r="L278" s="100" t="str">
        <f>'PGM (入力用)'!L279</f>
        <v/>
      </c>
      <c r="M278" s="101"/>
      <c r="N278" s="102"/>
    </row>
    <row r="279" spans="1:14" ht="19.5" hidden="1" customHeight="1">
      <c r="A279" s="6"/>
      <c r="B279" s="4"/>
      <c r="C279" s="91"/>
      <c r="D279" s="104" t="s">
        <v>186</v>
      </c>
      <c r="E279" s="110" t="str">
        <f>CONCATENATE(E272,"-",B272,"-",D279)</f>
        <v>19-2-7</v>
      </c>
      <c r="F279" s="111">
        <f>VLOOKUP(E1:E722,種目一覧!D1:F506,3,0)</f>
        <v>0</v>
      </c>
      <c r="G279" s="112">
        <f>VLOOKUP(E1:E722,種目一覧!D1:G506,4,0)</f>
        <v>0</v>
      </c>
      <c r="H279" s="113">
        <f>VLOOKUP(E1:E722,種目一覧!D1:E506,2,0)</f>
        <v>0</v>
      </c>
      <c r="I279" s="114"/>
      <c r="J279" s="107" t="str">
        <f>'PGM (入力用)'!J280</f>
        <v/>
      </c>
      <c r="K279" s="108" t="str">
        <f>'PGM (入力用)'!K280</f>
        <v/>
      </c>
      <c r="L279" s="109" t="str">
        <f>'PGM (入力用)'!L280</f>
        <v/>
      </c>
      <c r="M279" s="115"/>
      <c r="N279" s="102"/>
    </row>
    <row r="280" spans="1:14" ht="19.5" customHeight="1">
      <c r="A280" s="6"/>
      <c r="B280" s="4"/>
      <c r="C280" s="4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5"/>
    </row>
    <row r="281" spans="1:14" ht="19.5" hidden="1" customHeight="1">
      <c r="A281" s="6"/>
      <c r="B281" s="4"/>
      <c r="C281" s="4"/>
      <c r="D281" s="117"/>
      <c r="E281" s="117"/>
      <c r="F281" s="117"/>
      <c r="G281" s="117"/>
      <c r="H281" s="117"/>
      <c r="I281" s="117"/>
      <c r="J281" s="118" t="s">
        <v>170</v>
      </c>
      <c r="K281" s="117"/>
      <c r="L281" s="118" t="str">
        <f>VLOOKUP(E282,大会記録!E1:F89,2,0)</f>
        <v xml:space="preserve"> 　11.77</v>
      </c>
      <c r="M281" s="117"/>
      <c r="N281" s="5"/>
    </row>
    <row r="282" spans="1:14" ht="19.5" hidden="1" customHeight="1">
      <c r="A282" s="6"/>
      <c r="B282" s="80">
        <v>3</v>
      </c>
      <c r="C282" s="81" t="s">
        <v>171</v>
      </c>
      <c r="D282" s="119"/>
      <c r="E282" s="83">
        <v>19</v>
      </c>
      <c r="F282" s="124" t="s">
        <v>172</v>
      </c>
      <c r="G282" s="85" t="s">
        <v>173</v>
      </c>
      <c r="H282" s="86" t="s">
        <v>174</v>
      </c>
      <c r="I282" s="120"/>
      <c r="J282" s="87" t="s">
        <v>176</v>
      </c>
      <c r="K282" s="86" t="s">
        <v>177</v>
      </c>
      <c r="L282" s="121"/>
      <c r="M282" s="89" t="s">
        <v>178</v>
      </c>
      <c r="N282" s="90"/>
    </row>
    <row r="283" spans="1:14" ht="19.5" hidden="1" customHeight="1">
      <c r="A283" s="6"/>
      <c r="B283" s="4"/>
      <c r="C283" s="91"/>
      <c r="D283" s="92" t="s">
        <v>179</v>
      </c>
      <c r="E283" s="93" t="str">
        <f>CONCATENATE(E282,"-",B282,"-",D283)</f>
        <v>19-3-1</v>
      </c>
      <c r="F283" s="127">
        <f>VLOOKUP(E1:E722,種目一覧!D1:F506,3,0)</f>
        <v>0</v>
      </c>
      <c r="G283" s="95">
        <f>VLOOKUP(E1:E722,種目一覧!D1:G506,4,0)</f>
        <v>0</v>
      </c>
      <c r="H283" s="126">
        <f>VLOOKUP(E1:E722,種目一覧!D1:E506,2,0)</f>
        <v>0</v>
      </c>
      <c r="I283" s="97"/>
      <c r="J283" s="98" t="str">
        <f>'PGM (入力用)'!J284</f>
        <v/>
      </c>
      <c r="K283" s="99" t="str">
        <f>'PGM (入力用)'!K284</f>
        <v/>
      </c>
      <c r="L283" s="100" t="str">
        <f>'PGM (入力用)'!L284</f>
        <v/>
      </c>
      <c r="M283" s="101"/>
      <c r="N283" s="102"/>
    </row>
    <row r="284" spans="1:14" ht="19.5" hidden="1" customHeight="1">
      <c r="A284" s="6"/>
      <c r="B284" s="4"/>
      <c r="C284" s="91"/>
      <c r="D284" s="92" t="s">
        <v>181</v>
      </c>
      <c r="E284" s="93" t="str">
        <f>CONCATENATE(E282,"-",B282,"-",D284)</f>
        <v>19-3-2</v>
      </c>
      <c r="F284" s="127">
        <f>VLOOKUP(E1:E722,種目一覧!D1:F506,3,0)</f>
        <v>0</v>
      </c>
      <c r="G284" s="95">
        <f>VLOOKUP(E1:E722,種目一覧!D1:G506,4,0)</f>
        <v>0</v>
      </c>
      <c r="H284" s="126">
        <f>VLOOKUP(E1:E722,種目一覧!D1:E506,2,0)</f>
        <v>0</v>
      </c>
      <c r="I284" s="97"/>
      <c r="J284" s="98" t="str">
        <f>'PGM (入力用)'!J285</f>
        <v/>
      </c>
      <c r="K284" s="99" t="str">
        <f>'PGM (入力用)'!K285</f>
        <v/>
      </c>
      <c r="L284" s="100" t="str">
        <f>'PGM (入力用)'!L285</f>
        <v/>
      </c>
      <c r="M284" s="101"/>
      <c r="N284" s="102"/>
    </row>
    <row r="285" spans="1:14" ht="19.5" hidden="1" customHeight="1">
      <c r="A285" s="6"/>
      <c r="B285" s="4"/>
      <c r="C285" s="91"/>
      <c r="D285" s="92" t="s">
        <v>182</v>
      </c>
      <c r="E285" s="93" t="str">
        <f>CONCATENATE(E282,"-",B282,"-",D285)</f>
        <v>19-3-3</v>
      </c>
      <c r="F285" s="127">
        <f>VLOOKUP(E1:E722,種目一覧!D1:F506,3,0)</f>
        <v>0</v>
      </c>
      <c r="G285" s="95">
        <f>VLOOKUP(E1:E722,種目一覧!D1:G506,4,0)</f>
        <v>0</v>
      </c>
      <c r="H285" s="126">
        <f>VLOOKUP(E1:E722,種目一覧!D1:E506,2,0)</f>
        <v>0</v>
      </c>
      <c r="I285" s="97"/>
      <c r="J285" s="98" t="str">
        <f>'PGM (入力用)'!J286</f>
        <v/>
      </c>
      <c r="K285" s="99" t="str">
        <f>'PGM (入力用)'!K286</f>
        <v/>
      </c>
      <c r="L285" s="100" t="str">
        <f>'PGM (入力用)'!L286</f>
        <v/>
      </c>
      <c r="M285" s="101"/>
      <c r="N285" s="102"/>
    </row>
    <row r="286" spans="1:14" ht="19.5" hidden="1" customHeight="1">
      <c r="A286" s="6"/>
      <c r="B286" s="4"/>
      <c r="C286" s="91"/>
      <c r="D286" s="92" t="s">
        <v>183</v>
      </c>
      <c r="E286" s="93" t="str">
        <f>CONCATENATE(E282,"-",B282,"-",D286)</f>
        <v>19-3-4</v>
      </c>
      <c r="F286" s="127">
        <f>VLOOKUP(E1:E722,種目一覧!D1:F506,3,0)</f>
        <v>0</v>
      </c>
      <c r="G286" s="95">
        <f>VLOOKUP(E1:E722,種目一覧!D1:G506,4,0)</f>
        <v>0</v>
      </c>
      <c r="H286" s="126">
        <f>VLOOKUP(E1:E722,種目一覧!D1:E506,2,0)</f>
        <v>0</v>
      </c>
      <c r="I286" s="97"/>
      <c r="J286" s="98" t="str">
        <f>'PGM (入力用)'!J287</f>
        <v/>
      </c>
      <c r="K286" s="99" t="str">
        <f>'PGM (入力用)'!K287</f>
        <v/>
      </c>
      <c r="L286" s="100" t="str">
        <f>'PGM (入力用)'!L287</f>
        <v/>
      </c>
      <c r="M286" s="101"/>
      <c r="N286" s="102"/>
    </row>
    <row r="287" spans="1:14" ht="19.5" hidden="1" customHeight="1">
      <c r="A287" s="6"/>
      <c r="B287" s="4"/>
      <c r="C287" s="91"/>
      <c r="D287" s="92" t="s">
        <v>184</v>
      </c>
      <c r="E287" s="93" t="str">
        <f>CONCATENATE(E282,"-",B282,"-",D287)</f>
        <v>19-3-5</v>
      </c>
      <c r="F287" s="127">
        <f>VLOOKUP(E1:E722,種目一覧!D1:F506,3,0)</f>
        <v>0</v>
      </c>
      <c r="G287" s="95">
        <f>VLOOKUP(E1:E722,種目一覧!D1:G506,4,0)</f>
        <v>0</v>
      </c>
      <c r="H287" s="126">
        <f>VLOOKUP(E1:E722,種目一覧!D1:E506,2,0)</f>
        <v>0</v>
      </c>
      <c r="I287" s="97"/>
      <c r="J287" s="98" t="str">
        <f>'PGM (入力用)'!J288</f>
        <v/>
      </c>
      <c r="K287" s="99" t="str">
        <f>'PGM (入力用)'!K288</f>
        <v/>
      </c>
      <c r="L287" s="100" t="str">
        <f>'PGM (入力用)'!L288</f>
        <v/>
      </c>
      <c r="M287" s="101"/>
      <c r="N287" s="102"/>
    </row>
    <row r="288" spans="1:14" ht="19.5" hidden="1" customHeight="1">
      <c r="A288" s="6"/>
      <c r="B288" s="4"/>
      <c r="C288" s="91"/>
      <c r="D288" s="92" t="s">
        <v>185</v>
      </c>
      <c r="E288" s="93" t="str">
        <f>CONCATENATE(E282,"-",B282,"-",D288)</f>
        <v>19-3-6</v>
      </c>
      <c r="F288" s="127">
        <f>VLOOKUP(E1:E722,種目一覧!D1:F506,3,0)</f>
        <v>0</v>
      </c>
      <c r="G288" s="95">
        <f>VLOOKUP(E1:E722,種目一覧!D1:G506,4,0)</f>
        <v>0</v>
      </c>
      <c r="H288" s="126">
        <f>VLOOKUP(E1:E722,種目一覧!D1:E506,2,0)</f>
        <v>0</v>
      </c>
      <c r="I288" s="97"/>
      <c r="J288" s="98" t="str">
        <f>'PGM (入力用)'!J289</f>
        <v/>
      </c>
      <c r="K288" s="99" t="str">
        <f>'PGM (入力用)'!K289</f>
        <v/>
      </c>
      <c r="L288" s="100" t="str">
        <f>'PGM (入力用)'!L289</f>
        <v/>
      </c>
      <c r="M288" s="101"/>
      <c r="N288" s="102"/>
    </row>
    <row r="289" spans="1:14" ht="19.5" hidden="1" customHeight="1">
      <c r="A289" s="6"/>
      <c r="B289" s="4"/>
      <c r="C289" s="91"/>
      <c r="D289" s="104" t="s">
        <v>186</v>
      </c>
      <c r="E289" s="110" t="str">
        <f>CONCATENATE(E282,"-",B282,"-",D289)</f>
        <v>19-3-7</v>
      </c>
      <c r="F289" s="111">
        <f>VLOOKUP(E1:E722,種目一覧!D1:F506,3,0)</f>
        <v>0</v>
      </c>
      <c r="G289" s="112">
        <f>VLOOKUP(E1:E722,種目一覧!D1:G506,4,0)</f>
        <v>0</v>
      </c>
      <c r="H289" s="113">
        <f>VLOOKUP(E1:E722,種目一覧!D1:E506,2,0)</f>
        <v>0</v>
      </c>
      <c r="I289" s="114"/>
      <c r="J289" s="107" t="str">
        <f>'PGM (入力用)'!J290</f>
        <v/>
      </c>
      <c r="K289" s="108" t="str">
        <f>'PGM (入力用)'!K290</f>
        <v/>
      </c>
      <c r="L289" s="109" t="str">
        <f>'PGM (入力用)'!L290</f>
        <v/>
      </c>
      <c r="M289" s="115"/>
      <c r="N289" s="102"/>
    </row>
    <row r="290" spans="1:14" ht="19.5" hidden="1" customHeight="1">
      <c r="A290" s="6"/>
      <c r="B290" s="4"/>
      <c r="C290" s="4"/>
      <c r="D290" s="129"/>
      <c r="E290" s="129"/>
      <c r="F290" s="130"/>
      <c r="G290" s="130"/>
      <c r="H290" s="130"/>
      <c r="I290" s="130"/>
      <c r="J290" s="144"/>
      <c r="K290" s="129"/>
      <c r="L290" s="116"/>
      <c r="M290" s="130"/>
      <c r="N290" s="132"/>
    </row>
    <row r="291" spans="1:14" ht="19.5" hidden="1" customHeight="1">
      <c r="A291" s="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5"/>
    </row>
    <row r="292" spans="1:14" ht="19.5" customHeight="1">
      <c r="A292" s="23" t="s">
        <v>205</v>
      </c>
      <c r="B292" s="4"/>
      <c r="C292" s="4"/>
      <c r="D292" s="117"/>
      <c r="E292" s="117"/>
      <c r="F292" s="117"/>
      <c r="G292" s="117"/>
      <c r="H292" s="117"/>
      <c r="I292" s="117"/>
      <c r="J292" s="118" t="s">
        <v>170</v>
      </c>
      <c r="K292" s="117"/>
      <c r="L292" s="118" t="str">
        <f>VLOOKUP(E293,大会記録!E1:F89,2,0)</f>
        <v xml:space="preserve"> 　13.0 </v>
      </c>
      <c r="M292" s="117"/>
      <c r="N292" s="5"/>
    </row>
    <row r="293" spans="1:14" ht="19.5" customHeight="1">
      <c r="A293" s="6"/>
      <c r="B293" s="80">
        <v>1</v>
      </c>
      <c r="C293" s="81" t="s">
        <v>171</v>
      </c>
      <c r="D293" s="119"/>
      <c r="E293" s="83">
        <v>20</v>
      </c>
      <c r="F293" s="84" t="s">
        <v>172</v>
      </c>
      <c r="G293" s="85" t="s">
        <v>173</v>
      </c>
      <c r="H293" s="86" t="s">
        <v>174</v>
      </c>
      <c r="I293" s="120"/>
      <c r="J293" s="87" t="s">
        <v>176</v>
      </c>
      <c r="K293" s="86" t="s">
        <v>177</v>
      </c>
      <c r="L293" s="121"/>
      <c r="M293" s="89" t="s">
        <v>178</v>
      </c>
      <c r="N293" s="90"/>
    </row>
    <row r="294" spans="1:14" ht="19.5" customHeight="1">
      <c r="A294" s="6"/>
      <c r="B294" s="4"/>
      <c r="C294" s="91"/>
      <c r="D294" s="92" t="s">
        <v>179</v>
      </c>
      <c r="E294" s="93" t="str">
        <f>CONCATENATE(E293,"-",B293,"-",D294)</f>
        <v>20-1-1</v>
      </c>
      <c r="F294" s="94" t="str">
        <f>VLOOKUP(E1:E722,種目一覧!D1:F506,3,0)</f>
        <v>　</v>
      </c>
      <c r="G294" s="95">
        <f>VLOOKUP(E1:E722,種目一覧!D1:G506,4,0)</f>
        <v>0</v>
      </c>
      <c r="H294" s="96" t="str">
        <f>VLOOKUP(E1:E722,種目一覧!D1:E506,2,0)</f>
        <v>　</v>
      </c>
      <c r="I294" s="97"/>
      <c r="J294" s="98" t="str">
        <f>'PGM (入力用)'!J295</f>
        <v/>
      </c>
      <c r="K294" s="99" t="str">
        <f>'PGM (入力用)'!K295</f>
        <v/>
      </c>
      <c r="L294" s="100" t="str">
        <f>'PGM (入力用)'!L295</f>
        <v/>
      </c>
      <c r="M294" s="101"/>
      <c r="N294" s="102"/>
    </row>
    <row r="295" spans="1:14" ht="19.5" customHeight="1">
      <c r="A295" s="6"/>
      <c r="B295" s="4"/>
      <c r="C295" s="91"/>
      <c r="D295" s="92" t="s">
        <v>181</v>
      </c>
      <c r="E295" s="93" t="str">
        <f>CONCATENATE(E293,"-",B293,"-",D295)</f>
        <v>20-1-2</v>
      </c>
      <c r="F295" s="94" t="str">
        <f>VLOOKUP(E1:E722,種目一覧!D1:F506,3,0)</f>
        <v>成澤　理恵</v>
      </c>
      <c r="G295" s="103" t="str">
        <f>VLOOKUP(E1:E722,種目一覧!D1:G506,4,0)</f>
        <v>なるさわ　りえ</v>
      </c>
      <c r="H295" s="96" t="str">
        <f>VLOOKUP(E1:E722,種目一覧!D1:E506,2,0)</f>
        <v>みずほ</v>
      </c>
      <c r="I295" s="97"/>
      <c r="J295" s="98" t="str">
        <f>'PGM (入力用)'!J296</f>
        <v/>
      </c>
      <c r="K295" s="99" t="str">
        <f>'PGM (入力用)'!K296</f>
        <v/>
      </c>
      <c r="L295" s="100" t="str">
        <f>'PGM (入力用)'!L296</f>
        <v/>
      </c>
      <c r="M295" s="101"/>
      <c r="N295" s="102"/>
    </row>
    <row r="296" spans="1:14" ht="19.5" customHeight="1">
      <c r="A296" s="6"/>
      <c r="B296" s="4"/>
      <c r="C296" s="91"/>
      <c r="D296" s="92" t="s">
        <v>182</v>
      </c>
      <c r="E296" s="93" t="str">
        <f>CONCATENATE(E293,"-",B293,"-",D296)</f>
        <v>20-1-3</v>
      </c>
      <c r="F296" s="94" t="str">
        <f>VLOOKUP(E1:E722,種目一覧!D1:F506,3,0)</f>
        <v>望月　彩圭</v>
      </c>
      <c r="G296" s="103" t="str">
        <f>VLOOKUP(E1:E722,種目一覧!D1:G506,4,0)</f>
        <v>もちづき　あやか</v>
      </c>
      <c r="H296" s="96" t="str">
        <f>VLOOKUP(E1:E722,種目一覧!D1:E506,2,0)</f>
        <v>みずほ</v>
      </c>
      <c r="I296" s="97"/>
      <c r="J296" s="98" t="str">
        <f>'PGM (入力用)'!J297</f>
        <v/>
      </c>
      <c r="K296" s="99" t="str">
        <f>'PGM (入力用)'!K297</f>
        <v/>
      </c>
      <c r="L296" s="100" t="str">
        <f>'PGM (入力用)'!L297</f>
        <v/>
      </c>
      <c r="M296" s="101"/>
      <c r="N296" s="102"/>
    </row>
    <row r="297" spans="1:14" ht="19.5" customHeight="1">
      <c r="A297" s="6"/>
      <c r="B297" s="4"/>
      <c r="C297" s="91"/>
      <c r="D297" s="92" t="s">
        <v>183</v>
      </c>
      <c r="E297" s="93" t="str">
        <f>CONCATENATE(E293,"-",B293,"-",D297)</f>
        <v>20-1-4</v>
      </c>
      <c r="F297" s="94" t="str">
        <f>VLOOKUP(E1:E722,種目一覧!D1:F506,3,0)</f>
        <v>山下　まどか</v>
      </c>
      <c r="G297" s="103" t="str">
        <f>VLOOKUP(E1:E722,種目一覧!D1:G506,4,0)</f>
        <v>やました　まどか</v>
      </c>
      <c r="H297" s="96" t="str">
        <f>VLOOKUP(E1:E722,種目一覧!D1:E506,2,0)</f>
        <v>みずほ</v>
      </c>
      <c r="I297" s="97"/>
      <c r="J297" s="98" t="str">
        <f>'PGM (入力用)'!J298</f>
        <v/>
      </c>
      <c r="K297" s="99" t="str">
        <f>'PGM (入力用)'!K298</f>
        <v/>
      </c>
      <c r="L297" s="100" t="str">
        <f>'PGM (入力用)'!L298</f>
        <v/>
      </c>
      <c r="M297" s="101"/>
      <c r="N297" s="102"/>
    </row>
    <row r="298" spans="1:14" ht="19.5" customHeight="1">
      <c r="A298" s="6"/>
      <c r="B298" s="4"/>
      <c r="C298" s="91"/>
      <c r="D298" s="92" t="s">
        <v>184</v>
      </c>
      <c r="E298" s="93" t="str">
        <f>CONCATENATE(E293,"-",B293,"-",D298)</f>
        <v>20-1-5</v>
      </c>
      <c r="F298" s="94" t="str">
        <f>VLOOKUP(E1:E722,種目一覧!D1:F506,3,0)</f>
        <v>関　彩奈</v>
      </c>
      <c r="G298" s="103" t="str">
        <f>VLOOKUP(E1:E722,種目一覧!D1:G506,4,0)</f>
        <v>せき　あやな</v>
      </c>
      <c r="H298" s="96" t="str">
        <f>VLOOKUP(E1:E722,種目一覧!D1:E506,2,0)</f>
        <v>三井住友銀行</v>
      </c>
      <c r="I298" s="97"/>
      <c r="J298" s="98" t="str">
        <f>'PGM (入力用)'!J299</f>
        <v/>
      </c>
      <c r="K298" s="99" t="str">
        <f>'PGM (入力用)'!K299</f>
        <v/>
      </c>
      <c r="L298" s="100" t="str">
        <f>'PGM (入力用)'!L299</f>
        <v/>
      </c>
      <c r="M298" s="101"/>
      <c r="N298" s="102"/>
    </row>
    <row r="299" spans="1:14" ht="19.5" customHeight="1">
      <c r="A299" s="6"/>
      <c r="B299" s="4"/>
      <c r="C299" s="91"/>
      <c r="D299" s="104" t="s">
        <v>185</v>
      </c>
      <c r="E299" s="93" t="str">
        <f>CONCATENATE(E293,"-",B293,"-",D299)</f>
        <v>20-1-6</v>
      </c>
      <c r="F299" s="105" t="str">
        <f>VLOOKUP(E1:E722,種目一覧!D1:F506,3,0)</f>
        <v>　</v>
      </c>
      <c r="G299" s="95">
        <f>VLOOKUP(E1:E722,種目一覧!D1:G506,4,0)</f>
        <v>0</v>
      </c>
      <c r="H299" s="106" t="str">
        <f>VLOOKUP(E1:E722,種目一覧!D1:E506,2,0)</f>
        <v>　</v>
      </c>
      <c r="I299" s="97"/>
      <c r="J299" s="107" t="str">
        <f>'PGM (入力用)'!J300</f>
        <v/>
      </c>
      <c r="K299" s="108" t="str">
        <f>'PGM (入力用)'!K300</f>
        <v/>
      </c>
      <c r="L299" s="109" t="str">
        <f>'PGM (入力用)'!L300</f>
        <v/>
      </c>
      <c r="M299" s="101"/>
      <c r="N299" s="102"/>
    </row>
    <row r="300" spans="1:14" ht="19.5" hidden="1" customHeight="1">
      <c r="A300" s="6"/>
      <c r="B300" s="4"/>
      <c r="C300" s="91"/>
      <c r="D300" s="104" t="s">
        <v>186</v>
      </c>
      <c r="E300" s="110" t="str">
        <f>CONCATENATE(E293,"-",B293,"-",D300)</f>
        <v>20-1-7</v>
      </c>
      <c r="F300" s="123" t="str">
        <f>VLOOKUP(E1:E722,種目一覧!D1:F506,3,0)</f>
        <v>　</v>
      </c>
      <c r="G300" s="112">
        <f>VLOOKUP(E1:E722,種目一覧!D1:G506,4,0)</f>
        <v>0</v>
      </c>
      <c r="H300" s="106" t="str">
        <f>VLOOKUP(E1:E722,種目一覧!D1:E506,2,0)</f>
        <v>　</v>
      </c>
      <c r="I300" s="114"/>
      <c r="J300" s="107" t="str">
        <f>'PGM (入力用)'!J301</f>
        <v/>
      </c>
      <c r="K300" s="108" t="str">
        <f>'PGM (入力用)'!K301</f>
        <v/>
      </c>
      <c r="L300" s="109" t="str">
        <f>'PGM (入力用)'!L301</f>
        <v/>
      </c>
      <c r="M300" s="115"/>
      <c r="N300" s="102"/>
    </row>
    <row r="301" spans="1:14" ht="19.5" customHeight="1">
      <c r="A301" s="6"/>
      <c r="B301" s="4"/>
      <c r="C301" s="4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5"/>
    </row>
    <row r="302" spans="1:14" ht="19.5" customHeight="1">
      <c r="A302" s="6"/>
      <c r="B302" s="4"/>
      <c r="C302" s="4"/>
      <c r="D302" s="117"/>
      <c r="E302" s="117"/>
      <c r="F302" s="117"/>
      <c r="G302" s="117"/>
      <c r="H302" s="117"/>
      <c r="I302" s="117"/>
      <c r="J302" s="118" t="s">
        <v>170</v>
      </c>
      <c r="K302" s="117"/>
      <c r="L302" s="118" t="str">
        <f>VLOOKUP(E303,大会記録!E1:F89,2,0)</f>
        <v xml:space="preserve"> 　13.0 </v>
      </c>
      <c r="M302" s="117"/>
      <c r="N302" s="5"/>
    </row>
    <row r="303" spans="1:14" ht="19.5" customHeight="1">
      <c r="A303" s="6"/>
      <c r="B303" s="80">
        <v>2</v>
      </c>
      <c r="C303" s="81" t="s">
        <v>171</v>
      </c>
      <c r="D303" s="119"/>
      <c r="E303" s="83">
        <v>20</v>
      </c>
      <c r="F303" s="84" t="s">
        <v>172</v>
      </c>
      <c r="G303" s="85" t="s">
        <v>173</v>
      </c>
      <c r="H303" s="86" t="s">
        <v>174</v>
      </c>
      <c r="I303" s="120"/>
      <c r="J303" s="87" t="s">
        <v>176</v>
      </c>
      <c r="K303" s="86" t="s">
        <v>177</v>
      </c>
      <c r="L303" s="121"/>
      <c r="M303" s="89" t="s">
        <v>178</v>
      </c>
      <c r="N303" s="90"/>
    </row>
    <row r="304" spans="1:14" ht="19.5" customHeight="1">
      <c r="A304" s="6"/>
      <c r="B304" s="4"/>
      <c r="C304" s="91"/>
      <c r="D304" s="92" t="s">
        <v>179</v>
      </c>
      <c r="E304" s="93" t="str">
        <f>CONCATENATE(E303,"-",B303,"-",D304)</f>
        <v>20-2-1</v>
      </c>
      <c r="F304" s="94" t="str">
        <f>VLOOKUP(E1:E722,種目一覧!D1:F506,3,0)</f>
        <v>　</v>
      </c>
      <c r="G304" s="95">
        <f>VLOOKUP(E1:E722,種目一覧!D1:G506,4,0)</f>
        <v>0</v>
      </c>
      <c r="H304" s="96" t="str">
        <f>VLOOKUP(E1:E722,種目一覧!D1:E506,2,0)</f>
        <v>　</v>
      </c>
      <c r="I304" s="97"/>
      <c r="J304" s="98" t="str">
        <f>'PGM (入力用)'!J305</f>
        <v/>
      </c>
      <c r="K304" s="99" t="str">
        <f>'PGM (入力用)'!K305</f>
        <v/>
      </c>
      <c r="L304" s="100" t="str">
        <f>'PGM (入力用)'!L305</f>
        <v/>
      </c>
      <c r="M304" s="101"/>
      <c r="N304" s="102"/>
    </row>
    <row r="305" spans="1:14" ht="19.5" customHeight="1">
      <c r="A305" s="6"/>
      <c r="B305" s="4"/>
      <c r="C305" s="91"/>
      <c r="D305" s="92" t="s">
        <v>181</v>
      </c>
      <c r="E305" s="93" t="str">
        <f>CONCATENATE(E303,"-",B303,"-",D305)</f>
        <v>20-2-2</v>
      </c>
      <c r="F305" s="94" t="str">
        <f>VLOOKUP(E1:E722,種目一覧!D1:F506,3,0)</f>
        <v>長谷　雪那</v>
      </c>
      <c r="G305" s="103" t="str">
        <f>VLOOKUP(E1:E722,種目一覧!D1:G506,4,0)</f>
        <v>はせ　ゆきな</v>
      </c>
      <c r="H305" s="96" t="str">
        <f>VLOOKUP(E1:E722,種目一覧!D1:E506,2,0)</f>
        <v>三菱UFJ銀行</v>
      </c>
      <c r="I305" s="97"/>
      <c r="J305" s="98" t="str">
        <f>'PGM (入力用)'!J306</f>
        <v/>
      </c>
      <c r="K305" s="99" t="str">
        <f>'PGM (入力用)'!K306</f>
        <v/>
      </c>
      <c r="L305" s="100" t="str">
        <f>'PGM (入力用)'!L306</f>
        <v/>
      </c>
      <c r="M305" s="101"/>
      <c r="N305" s="102"/>
    </row>
    <row r="306" spans="1:14" ht="19.5" customHeight="1">
      <c r="A306" s="6"/>
      <c r="B306" s="4"/>
      <c r="C306" s="91"/>
      <c r="D306" s="92" t="s">
        <v>182</v>
      </c>
      <c r="E306" s="93" t="str">
        <f>CONCATENATE(E303,"-",B303,"-",D306)</f>
        <v>20-2-3</v>
      </c>
      <c r="F306" s="94" t="str">
        <f>VLOOKUP(E1:E722,種目一覧!D1:F506,3,0)</f>
        <v>内田　妙子</v>
      </c>
      <c r="G306" s="103" t="str">
        <f>VLOOKUP(E1:E722,種目一覧!D1:G506,4,0)</f>
        <v>うちだ　たえこ</v>
      </c>
      <c r="H306" s="96" t="str">
        <f>VLOOKUP(E1:E722,種目一覧!D1:E506,2,0)</f>
        <v>三井住友銀行</v>
      </c>
      <c r="I306" s="97"/>
      <c r="J306" s="98" t="str">
        <f>'PGM (入力用)'!J307</f>
        <v/>
      </c>
      <c r="K306" s="99" t="str">
        <f>'PGM (入力用)'!K307</f>
        <v/>
      </c>
      <c r="L306" s="100" t="str">
        <f>'PGM (入力用)'!L307</f>
        <v/>
      </c>
      <c r="M306" s="101"/>
      <c r="N306" s="102"/>
    </row>
    <row r="307" spans="1:14" ht="19.5" customHeight="1">
      <c r="A307" s="6"/>
      <c r="B307" s="4"/>
      <c r="C307" s="91"/>
      <c r="D307" s="92" t="s">
        <v>183</v>
      </c>
      <c r="E307" s="93" t="str">
        <f>CONCATENATE(E303,"-",B303,"-",D307)</f>
        <v>20-2-4</v>
      </c>
      <c r="F307" s="94" t="str">
        <f>VLOOKUP(E1:E722,種目一覧!D1:F506,3,0)</f>
        <v>福井　友希那</v>
      </c>
      <c r="G307" s="103" t="str">
        <f>VLOOKUP(E1:E722,種目一覧!D1:G506,4,0)</f>
        <v>ふくい　ゆきな</v>
      </c>
      <c r="H307" s="96" t="str">
        <f>VLOOKUP(E1:E722,種目一覧!D1:E506,2,0)</f>
        <v>三井住友銀行</v>
      </c>
      <c r="I307" s="97"/>
      <c r="J307" s="98" t="str">
        <f>'PGM (入力用)'!J308</f>
        <v/>
      </c>
      <c r="K307" s="99" t="str">
        <f>'PGM (入力用)'!K308</f>
        <v/>
      </c>
      <c r="L307" s="100" t="str">
        <f>'PGM (入力用)'!L308</f>
        <v/>
      </c>
      <c r="M307" s="101"/>
      <c r="N307" s="102"/>
    </row>
    <row r="308" spans="1:14" ht="19.5" customHeight="1">
      <c r="A308" s="6"/>
      <c r="B308" s="4"/>
      <c r="C308" s="91"/>
      <c r="D308" s="92" t="s">
        <v>184</v>
      </c>
      <c r="E308" s="93" t="str">
        <f>CONCATENATE(E303,"-",B303,"-",D308)</f>
        <v>20-2-5</v>
      </c>
      <c r="F308" s="94" t="str">
        <f>VLOOKUP(E1:E722,種目一覧!D1:F506,3,0)</f>
        <v>齊藤　和世</v>
      </c>
      <c r="G308" s="103" t="str">
        <f>VLOOKUP(E1:E722,種目一覧!D1:G506,4,0)</f>
        <v>さいとう　かずよ</v>
      </c>
      <c r="H308" s="96" t="str">
        <f>VLOOKUP(E1:E722,種目一覧!D1:E506,2,0)</f>
        <v>三井住友銀行</v>
      </c>
      <c r="I308" s="97"/>
      <c r="J308" s="98" t="str">
        <f>'PGM (入力用)'!J309</f>
        <v/>
      </c>
      <c r="K308" s="99" t="str">
        <f>'PGM (入力用)'!K309</f>
        <v/>
      </c>
      <c r="L308" s="100" t="str">
        <f>'PGM (入力用)'!L309</f>
        <v/>
      </c>
      <c r="M308" s="101"/>
      <c r="N308" s="102"/>
    </row>
    <row r="309" spans="1:14" ht="19.5" customHeight="1">
      <c r="A309" s="6"/>
      <c r="B309" s="4"/>
      <c r="C309" s="91"/>
      <c r="D309" s="104" t="s">
        <v>185</v>
      </c>
      <c r="E309" s="93" t="str">
        <f>CONCATENATE(E303,"-",B303,"-",D309)</f>
        <v>20-2-6</v>
      </c>
      <c r="F309" s="105" t="str">
        <f>VLOOKUP(E1:E722,種目一覧!D1:F506,3,0)</f>
        <v>　</v>
      </c>
      <c r="G309" s="95">
        <f>VLOOKUP(E1:E722,種目一覧!D1:G506,4,0)</f>
        <v>0</v>
      </c>
      <c r="H309" s="106" t="str">
        <f>VLOOKUP(E1:E722,種目一覧!D1:E506,2,0)</f>
        <v>　</v>
      </c>
      <c r="I309" s="97"/>
      <c r="J309" s="107" t="str">
        <f>'PGM (入力用)'!J310</f>
        <v/>
      </c>
      <c r="K309" s="108" t="str">
        <f>'PGM (入力用)'!K310</f>
        <v/>
      </c>
      <c r="L309" s="109" t="str">
        <f>'PGM (入力用)'!L310</f>
        <v/>
      </c>
      <c r="M309" s="101"/>
      <c r="N309" s="102"/>
    </row>
    <row r="310" spans="1:14" ht="19.5" hidden="1" customHeight="1">
      <c r="A310" s="6"/>
      <c r="B310" s="4"/>
      <c r="C310" s="91"/>
      <c r="D310" s="104" t="s">
        <v>186</v>
      </c>
      <c r="E310" s="110" t="str">
        <f>CONCATENATE(E303,"-",B303,"-",D310)</f>
        <v>20-2-7</v>
      </c>
      <c r="F310" s="123" t="str">
        <f>VLOOKUP(E1:E722,種目一覧!D1:F506,3,0)</f>
        <v>　</v>
      </c>
      <c r="G310" s="112">
        <f>VLOOKUP(E1:E722,種目一覧!D1:G506,4,0)</f>
        <v>0</v>
      </c>
      <c r="H310" s="106" t="str">
        <f>VLOOKUP(E1:E722,種目一覧!D1:E506,2,0)</f>
        <v>　</v>
      </c>
      <c r="I310" s="114"/>
      <c r="J310" s="107" t="str">
        <f>'PGM (入力用)'!J311</f>
        <v/>
      </c>
      <c r="K310" s="108" t="str">
        <f>'PGM (入力用)'!K311</f>
        <v/>
      </c>
      <c r="L310" s="109" t="str">
        <f>'PGM (入力用)'!L311</f>
        <v/>
      </c>
      <c r="M310" s="115"/>
      <c r="N310" s="102"/>
    </row>
    <row r="311" spans="1:14" ht="19.5" customHeight="1">
      <c r="A311" s="6"/>
      <c r="B311" s="4"/>
      <c r="C311" s="4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5"/>
    </row>
    <row r="312" spans="1:14" ht="19.5" customHeight="1">
      <c r="A312" s="23" t="s">
        <v>206</v>
      </c>
      <c r="B312" s="4"/>
      <c r="C312" s="4"/>
      <c r="D312" s="117"/>
      <c r="E312" s="117"/>
      <c r="F312" s="117"/>
      <c r="G312" s="117"/>
      <c r="H312" s="117"/>
      <c r="I312" s="117"/>
      <c r="J312" s="118" t="s">
        <v>170</v>
      </c>
      <c r="K312" s="117"/>
      <c r="L312" s="118" t="str">
        <f>VLOOKUP(E313,大会記録!E1:F89,2,0)</f>
        <v xml:space="preserve"> 　23.92</v>
      </c>
      <c r="M312" s="117"/>
      <c r="N312" s="5"/>
    </row>
    <row r="313" spans="1:14" ht="19.5" customHeight="1">
      <c r="A313" s="6"/>
      <c r="B313" s="80">
        <v>1</v>
      </c>
      <c r="C313" s="81" t="s">
        <v>171</v>
      </c>
      <c r="D313" s="119"/>
      <c r="E313" s="83">
        <v>21</v>
      </c>
      <c r="F313" s="84" t="s">
        <v>172</v>
      </c>
      <c r="G313" s="85" t="s">
        <v>173</v>
      </c>
      <c r="H313" s="86" t="s">
        <v>174</v>
      </c>
      <c r="I313" s="120"/>
      <c r="J313" s="87" t="s">
        <v>176</v>
      </c>
      <c r="K313" s="86" t="s">
        <v>177</v>
      </c>
      <c r="L313" s="121"/>
      <c r="M313" s="89" t="s">
        <v>178</v>
      </c>
      <c r="N313" s="90"/>
    </row>
    <row r="314" spans="1:14" ht="19.5" customHeight="1">
      <c r="A314" s="6"/>
      <c r="B314" s="4"/>
      <c r="C314" s="91"/>
      <c r="D314" s="92" t="s">
        <v>179</v>
      </c>
      <c r="E314" s="93" t="str">
        <f>CONCATENATE(E313,"-",B313,"-",D314)</f>
        <v>21-1-1</v>
      </c>
      <c r="F314" s="94" t="str">
        <f>VLOOKUP(E1:E722,種目一覧!D1:F506,3,0)</f>
        <v>　</v>
      </c>
      <c r="G314" s="95">
        <f>VLOOKUP(E1:E722,種目一覧!D1:G506,4,0)</f>
        <v>0</v>
      </c>
      <c r="H314" s="96" t="str">
        <f>VLOOKUP(E1:E722,種目一覧!D1:E506,2,0)</f>
        <v>　</v>
      </c>
      <c r="I314" s="97"/>
      <c r="J314" s="98" t="str">
        <f>'PGM (入力用)'!J315</f>
        <v/>
      </c>
      <c r="K314" s="99" t="str">
        <f>'PGM (入力用)'!K315</f>
        <v/>
      </c>
      <c r="L314" s="100" t="str">
        <f>'PGM (入力用)'!L315</f>
        <v/>
      </c>
      <c r="M314" s="101"/>
      <c r="N314" s="102"/>
    </row>
    <row r="315" spans="1:14" ht="19.5" customHeight="1">
      <c r="A315" s="6"/>
      <c r="B315" s="4"/>
      <c r="C315" s="91"/>
      <c r="D315" s="92" t="s">
        <v>181</v>
      </c>
      <c r="E315" s="93" t="str">
        <f>CONCATENATE(E313,"-",B313,"-",D315)</f>
        <v>21-1-2</v>
      </c>
      <c r="F315" s="94" t="str">
        <f>VLOOKUP(E1:E722,種目一覧!D1:F506,3,0)</f>
        <v>飯田　謙次</v>
      </c>
      <c r="G315" s="103" t="str">
        <f>VLOOKUP(E1:E722,種目一覧!D1:G506,4,0)</f>
        <v>いいだ　けんじ</v>
      </c>
      <c r="H315" s="96" t="str">
        <f>VLOOKUP(E1:E722,種目一覧!D1:E506,2,0)</f>
        <v>三井住友信託</v>
      </c>
      <c r="I315" s="97"/>
      <c r="J315" s="98" t="str">
        <f>'PGM (入力用)'!J316</f>
        <v/>
      </c>
      <c r="K315" s="99" t="str">
        <f>'PGM (入力用)'!K316</f>
        <v/>
      </c>
      <c r="L315" s="100" t="str">
        <f>'PGM (入力用)'!L316</f>
        <v/>
      </c>
      <c r="M315" s="101"/>
      <c r="N315" s="102"/>
    </row>
    <row r="316" spans="1:14" ht="19.5" customHeight="1">
      <c r="A316" s="6"/>
      <c r="B316" s="4"/>
      <c r="C316" s="91"/>
      <c r="D316" s="92" t="s">
        <v>182</v>
      </c>
      <c r="E316" s="93" t="str">
        <f>CONCATENATE(E313,"-",B313,"-",D316)</f>
        <v>21-1-3</v>
      </c>
      <c r="F316" s="94" t="str">
        <f>VLOOKUP(E1:E722,種目一覧!D1:F506,3,0)</f>
        <v>柳本　壮史</v>
      </c>
      <c r="G316" s="103" t="str">
        <f>VLOOKUP(E1:E722,種目一覧!D1:G506,4,0)</f>
        <v>やなぎもと　まさふみ</v>
      </c>
      <c r="H316" s="96" t="str">
        <f>VLOOKUP(E1:E722,種目一覧!D1:E506,2,0)</f>
        <v>三菱UFJ信託</v>
      </c>
      <c r="I316" s="97"/>
      <c r="J316" s="98" t="str">
        <f>'PGM (入力用)'!J317</f>
        <v/>
      </c>
      <c r="K316" s="99" t="str">
        <f>'PGM (入力用)'!K317</f>
        <v/>
      </c>
      <c r="L316" s="100" t="str">
        <f>'PGM (入力用)'!L317</f>
        <v/>
      </c>
      <c r="M316" s="101"/>
      <c r="N316" s="102"/>
    </row>
    <row r="317" spans="1:14" ht="19.5" customHeight="1">
      <c r="A317" s="6"/>
      <c r="B317" s="4"/>
      <c r="C317" s="91"/>
      <c r="D317" s="92" t="s">
        <v>183</v>
      </c>
      <c r="E317" s="93" t="str">
        <f>CONCATENATE(E313,"-",B313,"-",D317)</f>
        <v>21-1-4</v>
      </c>
      <c r="F317" s="94" t="str">
        <f>VLOOKUP(E1:E722,種目一覧!D1:F506,3,0)</f>
        <v>森　卓也</v>
      </c>
      <c r="G317" s="103" t="str">
        <f>VLOOKUP(E1:E722,種目一覧!D1:G506,4,0)</f>
        <v>もり　たくや</v>
      </c>
      <c r="H317" s="96" t="str">
        <f>VLOOKUP(E1:E722,種目一覧!D1:E506,2,0)</f>
        <v>三菱UFJ信託</v>
      </c>
      <c r="I317" s="97"/>
      <c r="J317" s="98" t="str">
        <f>'PGM (入力用)'!J318</f>
        <v/>
      </c>
      <c r="K317" s="99" t="str">
        <f>'PGM (入力用)'!K318</f>
        <v/>
      </c>
      <c r="L317" s="100" t="str">
        <f>'PGM (入力用)'!L318</f>
        <v/>
      </c>
      <c r="M317" s="101"/>
      <c r="N317" s="102"/>
    </row>
    <row r="318" spans="1:14" ht="19.5" customHeight="1">
      <c r="A318" s="6"/>
      <c r="B318" s="4"/>
      <c r="C318" s="91"/>
      <c r="D318" s="92" t="s">
        <v>184</v>
      </c>
      <c r="E318" s="93" t="str">
        <f>CONCATENATE(E313,"-",B313,"-",D318)</f>
        <v>21-1-5</v>
      </c>
      <c r="F318" s="94" t="str">
        <f>VLOOKUP(E1:E722,種目一覧!D1:F506,3,0)</f>
        <v>　</v>
      </c>
      <c r="G318" s="95">
        <f>VLOOKUP(E1:E722,種目一覧!D1:G506,4,0)</f>
        <v>0</v>
      </c>
      <c r="H318" s="96" t="str">
        <f>VLOOKUP(E1:E722,種目一覧!D1:E506,2,0)</f>
        <v>　</v>
      </c>
      <c r="I318" s="97"/>
      <c r="J318" s="98" t="str">
        <f>'PGM (入力用)'!J319</f>
        <v/>
      </c>
      <c r="K318" s="99" t="str">
        <f>'PGM (入力用)'!K319</f>
        <v/>
      </c>
      <c r="L318" s="100" t="str">
        <f>'PGM (入力用)'!L319</f>
        <v/>
      </c>
      <c r="M318" s="101"/>
      <c r="N318" s="102"/>
    </row>
    <row r="319" spans="1:14" ht="19.5" customHeight="1">
      <c r="A319" s="6"/>
      <c r="B319" s="4"/>
      <c r="C319" s="91"/>
      <c r="D319" s="104" t="s">
        <v>185</v>
      </c>
      <c r="E319" s="93" t="str">
        <f>CONCATENATE(E313,"-",B313,"-",D319)</f>
        <v>21-1-6</v>
      </c>
      <c r="F319" s="105" t="str">
        <f>VLOOKUP(E1:E722,種目一覧!D1:F506,3,0)</f>
        <v>　</v>
      </c>
      <c r="G319" s="95">
        <f>VLOOKUP(E1:E722,種目一覧!D1:G506,4,0)</f>
        <v>0</v>
      </c>
      <c r="H319" s="106" t="str">
        <f>VLOOKUP(E1:E722,種目一覧!D1:E506,2,0)</f>
        <v>　</v>
      </c>
      <c r="I319" s="97"/>
      <c r="J319" s="107" t="str">
        <f>'PGM (入力用)'!J320</f>
        <v/>
      </c>
      <c r="K319" s="108" t="str">
        <f>'PGM (入力用)'!K320</f>
        <v/>
      </c>
      <c r="L319" s="109" t="str">
        <f>'PGM (入力用)'!L320</f>
        <v/>
      </c>
      <c r="M319" s="101"/>
      <c r="N319" s="102"/>
    </row>
    <row r="320" spans="1:14" ht="19.5" hidden="1" customHeight="1">
      <c r="A320" s="6"/>
      <c r="B320" s="4"/>
      <c r="C320" s="91"/>
      <c r="D320" s="104" t="s">
        <v>186</v>
      </c>
      <c r="E320" s="110" t="str">
        <f>CONCATENATE(E313,"-",B313,"-",D320)</f>
        <v>21-1-7</v>
      </c>
      <c r="F320" s="123" t="str">
        <f>VLOOKUP(E1:E722,種目一覧!D1:F506,3,0)</f>
        <v>　</v>
      </c>
      <c r="G320" s="112">
        <f>VLOOKUP(E1:E722,種目一覧!D1:G506,4,0)</f>
        <v>0</v>
      </c>
      <c r="H320" s="106" t="str">
        <f>VLOOKUP(E1:E722,種目一覧!D1:E506,2,0)</f>
        <v>　</v>
      </c>
      <c r="I320" s="114"/>
      <c r="J320" s="107" t="str">
        <f>'PGM (入力用)'!J321</f>
        <v/>
      </c>
      <c r="K320" s="108" t="str">
        <f>'PGM (入力用)'!K321</f>
        <v/>
      </c>
      <c r="L320" s="109" t="str">
        <f>'PGM (入力用)'!L321</f>
        <v/>
      </c>
      <c r="M320" s="115"/>
      <c r="N320" s="102"/>
    </row>
    <row r="321" spans="1:14" ht="19.5" customHeight="1">
      <c r="A321" s="6"/>
      <c r="B321" s="4"/>
      <c r="C321" s="4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5"/>
    </row>
    <row r="322" spans="1:14" ht="19.5" customHeight="1">
      <c r="A322" s="6"/>
      <c r="B322" s="4"/>
      <c r="C322" s="4"/>
      <c r="D322" s="117"/>
      <c r="E322" s="117"/>
      <c r="F322" s="117"/>
      <c r="G322" s="117"/>
      <c r="H322" s="117"/>
      <c r="I322" s="117"/>
      <c r="J322" s="118" t="s">
        <v>170</v>
      </c>
      <c r="K322" s="117"/>
      <c r="L322" s="118" t="str">
        <f>VLOOKUP(E323,大会記録!E1:F89,2,0)</f>
        <v xml:space="preserve"> 　23.92</v>
      </c>
      <c r="M322" s="117"/>
      <c r="N322" s="5"/>
    </row>
    <row r="323" spans="1:14" ht="19.5" customHeight="1">
      <c r="A323" s="6"/>
      <c r="B323" s="80">
        <v>2</v>
      </c>
      <c r="C323" s="81" t="s">
        <v>171</v>
      </c>
      <c r="D323" s="119"/>
      <c r="E323" s="83">
        <v>21</v>
      </c>
      <c r="F323" s="84" t="s">
        <v>172</v>
      </c>
      <c r="G323" s="85" t="s">
        <v>173</v>
      </c>
      <c r="H323" s="86" t="s">
        <v>174</v>
      </c>
      <c r="I323" s="120"/>
      <c r="J323" s="87" t="s">
        <v>176</v>
      </c>
      <c r="K323" s="86" t="s">
        <v>177</v>
      </c>
      <c r="L323" s="121"/>
      <c r="M323" s="89" t="s">
        <v>178</v>
      </c>
      <c r="N323" s="90"/>
    </row>
    <row r="324" spans="1:14" ht="19.5" customHeight="1">
      <c r="A324" s="6"/>
      <c r="B324" s="4"/>
      <c r="C324" s="91"/>
      <c r="D324" s="92" t="s">
        <v>179</v>
      </c>
      <c r="E324" s="93" t="str">
        <f>CONCATENATE(E323,"-",B323,"-",D324)</f>
        <v>21-2-1</v>
      </c>
      <c r="F324" s="94" t="str">
        <f>VLOOKUP(E1:E722,種目一覧!D1:F506,3,0)</f>
        <v>　</v>
      </c>
      <c r="G324" s="95">
        <f>VLOOKUP(E1:E722,種目一覧!D1:G506,4,0)</f>
        <v>0</v>
      </c>
      <c r="H324" s="96" t="str">
        <f>VLOOKUP(E1:E722,種目一覧!D1:E506,2,0)</f>
        <v>　</v>
      </c>
      <c r="I324" s="97"/>
      <c r="J324" s="98" t="str">
        <f>'PGM (入力用)'!J325</f>
        <v/>
      </c>
      <c r="K324" s="99" t="str">
        <f>'PGM (入力用)'!K325</f>
        <v/>
      </c>
      <c r="L324" s="100" t="str">
        <f>'PGM (入力用)'!L325</f>
        <v/>
      </c>
      <c r="M324" s="101"/>
      <c r="N324" s="102"/>
    </row>
    <row r="325" spans="1:14" ht="19.5" customHeight="1">
      <c r="A325" s="6"/>
      <c r="B325" s="4"/>
      <c r="C325" s="91"/>
      <c r="D325" s="92" t="s">
        <v>181</v>
      </c>
      <c r="E325" s="93" t="str">
        <f>CONCATENATE(E323,"-",B323,"-",D325)</f>
        <v>21-2-2</v>
      </c>
      <c r="F325" s="94" t="str">
        <f>VLOOKUP(E1:E722,種目一覧!D1:F506,3,0)</f>
        <v>鎌田　陽介</v>
      </c>
      <c r="G325" s="103" t="str">
        <f>VLOOKUP(E1:E722,種目一覧!D1:G506,4,0)</f>
        <v>かまた　ようすけ</v>
      </c>
      <c r="H325" s="96" t="str">
        <f>VLOOKUP(E1:E722,種目一覧!D1:E506,2,0)</f>
        <v>三菱UFJ銀行</v>
      </c>
      <c r="I325" s="97"/>
      <c r="J325" s="98" t="str">
        <f>'PGM (入力用)'!J326</f>
        <v/>
      </c>
      <c r="K325" s="99" t="str">
        <f>'PGM (入力用)'!K326</f>
        <v/>
      </c>
      <c r="L325" s="100" t="str">
        <f>'PGM (入力用)'!L326</f>
        <v/>
      </c>
      <c r="M325" s="101"/>
      <c r="N325" s="102"/>
    </row>
    <row r="326" spans="1:14" ht="19.5" customHeight="1">
      <c r="A326" s="6"/>
      <c r="B326" s="4"/>
      <c r="C326" s="91"/>
      <c r="D326" s="92" t="s">
        <v>182</v>
      </c>
      <c r="E326" s="93" t="str">
        <f>CONCATENATE(E323,"-",B323,"-",D326)</f>
        <v>21-2-3</v>
      </c>
      <c r="F326" s="94" t="str">
        <f>VLOOKUP(E1:E722,種目一覧!D1:F506,3,0)</f>
        <v>田口　勇太</v>
      </c>
      <c r="G326" s="103" t="str">
        <f>VLOOKUP(E1:E722,種目一覧!D1:G506,4,0)</f>
        <v>たぐち　ゆうた</v>
      </c>
      <c r="H326" s="96" t="str">
        <f>VLOOKUP(E1:E722,種目一覧!D1:E506,2,0)</f>
        <v>みずほ</v>
      </c>
      <c r="I326" s="97"/>
      <c r="J326" s="98" t="str">
        <f>'PGM (入力用)'!J327</f>
        <v/>
      </c>
      <c r="K326" s="99" t="str">
        <f>'PGM (入力用)'!K327</f>
        <v/>
      </c>
      <c r="L326" s="100" t="str">
        <f>'PGM (入力用)'!L327</f>
        <v/>
      </c>
      <c r="M326" s="101"/>
      <c r="N326" s="102"/>
    </row>
    <row r="327" spans="1:14" ht="19.5" customHeight="1">
      <c r="A327" s="6"/>
      <c r="B327" s="4"/>
      <c r="C327" s="91"/>
      <c r="D327" s="92" t="s">
        <v>183</v>
      </c>
      <c r="E327" s="93" t="str">
        <f>CONCATENATE(E323,"-",B323,"-",D327)</f>
        <v>21-2-4</v>
      </c>
      <c r="F327" s="94" t="str">
        <f>VLOOKUP(E1:E722,種目一覧!D1:F506,3,0)</f>
        <v>大津　太郎</v>
      </c>
      <c r="G327" s="103" t="str">
        <f>VLOOKUP(E1:E722,種目一覧!D1:G506,4,0)</f>
        <v>おおつ　たろう</v>
      </c>
      <c r="H327" s="96" t="str">
        <f>VLOOKUP(E1:E722,種目一覧!D1:E506,2,0)</f>
        <v>みずほ</v>
      </c>
      <c r="I327" s="97"/>
      <c r="J327" s="98" t="str">
        <f>'PGM (入力用)'!J328</f>
        <v/>
      </c>
      <c r="K327" s="99" t="str">
        <f>'PGM (入力用)'!K328</f>
        <v/>
      </c>
      <c r="L327" s="100" t="str">
        <f>'PGM (入力用)'!L328</f>
        <v/>
      </c>
      <c r="M327" s="101"/>
      <c r="N327" s="102"/>
    </row>
    <row r="328" spans="1:14" ht="19.5" customHeight="1">
      <c r="A328" s="6"/>
      <c r="B328" s="4"/>
      <c r="C328" s="91"/>
      <c r="D328" s="92" t="s">
        <v>184</v>
      </c>
      <c r="E328" s="93" t="str">
        <f>CONCATENATE(E323,"-",B323,"-",D328)</f>
        <v>21-2-5</v>
      </c>
      <c r="F328" s="94" t="str">
        <f>VLOOKUP(E1:E722,種目一覧!D1:F506,3,0)</f>
        <v>　</v>
      </c>
      <c r="G328" s="95">
        <f>VLOOKUP(E1:E722,種目一覧!D1:G506,4,0)</f>
        <v>0</v>
      </c>
      <c r="H328" s="96" t="str">
        <f>VLOOKUP(E1:E722,種目一覧!D1:E506,2,0)</f>
        <v>　</v>
      </c>
      <c r="I328" s="97"/>
      <c r="J328" s="98" t="str">
        <f>'PGM (入力用)'!J329</f>
        <v/>
      </c>
      <c r="K328" s="99" t="str">
        <f>'PGM (入力用)'!K329</f>
        <v/>
      </c>
      <c r="L328" s="100" t="str">
        <f>'PGM (入力用)'!L329</f>
        <v/>
      </c>
      <c r="M328" s="101"/>
      <c r="N328" s="102"/>
    </row>
    <row r="329" spans="1:14" ht="19.5" customHeight="1">
      <c r="A329" s="6"/>
      <c r="B329" s="4"/>
      <c r="C329" s="91"/>
      <c r="D329" s="104" t="s">
        <v>185</v>
      </c>
      <c r="E329" s="93" t="str">
        <f>CONCATENATE(E323,"-",B323,"-",D329)</f>
        <v>21-2-6</v>
      </c>
      <c r="F329" s="105" t="str">
        <f>VLOOKUP(E1:E722,種目一覧!D1:F506,3,0)</f>
        <v>　</v>
      </c>
      <c r="G329" s="95">
        <f>VLOOKUP(E1:E722,種目一覧!D1:G506,4,0)</f>
        <v>0</v>
      </c>
      <c r="H329" s="106" t="str">
        <f>VLOOKUP(E1:E722,種目一覧!D1:E506,2,0)</f>
        <v>　</v>
      </c>
      <c r="I329" s="97"/>
      <c r="J329" s="107" t="str">
        <f>'PGM (入力用)'!J330</f>
        <v/>
      </c>
      <c r="K329" s="108" t="str">
        <f>'PGM (入力用)'!K330</f>
        <v/>
      </c>
      <c r="L329" s="109" t="str">
        <f>'PGM (入力用)'!L330</f>
        <v/>
      </c>
      <c r="M329" s="101"/>
      <c r="N329" s="102"/>
    </row>
    <row r="330" spans="1:14" ht="19.5" hidden="1" customHeight="1">
      <c r="A330" s="6"/>
      <c r="B330" s="4"/>
      <c r="C330" s="91"/>
      <c r="D330" s="104" t="s">
        <v>186</v>
      </c>
      <c r="E330" s="110" t="str">
        <f>CONCATENATE(E323,"-",B323,"-",D330)</f>
        <v>21-2-7</v>
      </c>
      <c r="F330" s="123" t="str">
        <f>VLOOKUP(E1:E722,種目一覧!D1:F506,3,0)</f>
        <v>　</v>
      </c>
      <c r="G330" s="112">
        <f>VLOOKUP(E1:E722,種目一覧!D1:G506,4,0)</f>
        <v>0</v>
      </c>
      <c r="H330" s="106" t="str">
        <f>VLOOKUP(E1:E722,種目一覧!D1:E506,2,0)</f>
        <v>　</v>
      </c>
      <c r="I330" s="114"/>
      <c r="J330" s="107" t="str">
        <f>'PGM (入力用)'!J331</f>
        <v/>
      </c>
      <c r="K330" s="108" t="str">
        <f>'PGM (入力用)'!K331</f>
        <v/>
      </c>
      <c r="L330" s="109" t="str">
        <f>'PGM (入力用)'!L331</f>
        <v/>
      </c>
      <c r="M330" s="115"/>
      <c r="N330" s="102"/>
    </row>
    <row r="331" spans="1:14" ht="19.5" hidden="1" customHeight="1">
      <c r="A331" s="6"/>
      <c r="B331" s="4"/>
      <c r="C331" s="4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5"/>
    </row>
    <row r="332" spans="1:14" ht="19.5" hidden="1" customHeight="1">
      <c r="A332" s="6"/>
      <c r="B332" s="4"/>
      <c r="C332" s="4"/>
      <c r="D332" s="117"/>
      <c r="E332" s="117"/>
      <c r="F332" s="117"/>
      <c r="G332" s="117"/>
      <c r="H332" s="117"/>
      <c r="I332" s="117"/>
      <c r="J332" s="118" t="s">
        <v>170</v>
      </c>
      <c r="K332" s="117"/>
      <c r="L332" s="118" t="str">
        <f>VLOOKUP(E333,大会記録!E1:F89,2,0)</f>
        <v xml:space="preserve"> 　23.92</v>
      </c>
      <c r="M332" s="117"/>
      <c r="N332" s="5"/>
    </row>
    <row r="333" spans="1:14" ht="19.5" hidden="1" customHeight="1">
      <c r="A333" s="6"/>
      <c r="B333" s="80">
        <v>3</v>
      </c>
      <c r="C333" s="81" t="s">
        <v>171</v>
      </c>
      <c r="D333" s="119"/>
      <c r="E333" s="83">
        <v>21</v>
      </c>
      <c r="F333" s="124" t="s">
        <v>172</v>
      </c>
      <c r="G333" s="85" t="s">
        <v>173</v>
      </c>
      <c r="H333" s="86" t="s">
        <v>174</v>
      </c>
      <c r="I333" s="120"/>
      <c r="J333" s="87" t="s">
        <v>176</v>
      </c>
      <c r="K333" s="86" t="s">
        <v>177</v>
      </c>
      <c r="L333" s="121"/>
      <c r="M333" s="89" t="s">
        <v>178</v>
      </c>
      <c r="N333" s="90"/>
    </row>
    <row r="334" spans="1:14" ht="19.5" hidden="1" customHeight="1">
      <c r="A334" s="6"/>
      <c r="B334" s="4"/>
      <c r="C334" s="91"/>
      <c r="D334" s="92" t="s">
        <v>179</v>
      </c>
      <c r="E334" s="93" t="str">
        <f>CONCATENATE(E333,"-",B333,"-",D334)</f>
        <v>21-3-1</v>
      </c>
      <c r="F334" s="127">
        <f>VLOOKUP(E1:E722,種目一覧!D1:F506,3,0)</f>
        <v>0</v>
      </c>
      <c r="G334" s="95">
        <f>VLOOKUP(E1:E722,種目一覧!D1:G506,4,0)</f>
        <v>0</v>
      </c>
      <c r="H334" s="126">
        <f>VLOOKUP(E1:E722,種目一覧!D1:E506,2,0)</f>
        <v>0</v>
      </c>
      <c r="I334" s="97"/>
      <c r="J334" s="98" t="str">
        <f>'PGM (入力用)'!J335</f>
        <v/>
      </c>
      <c r="K334" s="99" t="str">
        <f>'PGM (入力用)'!K335</f>
        <v/>
      </c>
      <c r="L334" s="100" t="str">
        <f>'PGM (入力用)'!L335</f>
        <v/>
      </c>
      <c r="M334" s="101"/>
      <c r="N334" s="102"/>
    </row>
    <row r="335" spans="1:14" ht="19.5" hidden="1" customHeight="1">
      <c r="A335" s="6"/>
      <c r="B335" s="4"/>
      <c r="C335" s="91"/>
      <c r="D335" s="92" t="s">
        <v>181</v>
      </c>
      <c r="E335" s="93" t="str">
        <f>CONCATENATE(E333,"-",B333,"-",D335)</f>
        <v>21-3-2</v>
      </c>
      <c r="F335" s="127">
        <f>VLOOKUP(E1:E722,種目一覧!D1:F506,3,0)</f>
        <v>0</v>
      </c>
      <c r="G335" s="95">
        <f>VLOOKUP(E1:E722,種目一覧!D1:G506,4,0)</f>
        <v>0</v>
      </c>
      <c r="H335" s="126">
        <f>VLOOKUP(E1:E722,種目一覧!D1:E506,2,0)</f>
        <v>0</v>
      </c>
      <c r="I335" s="97"/>
      <c r="J335" s="98" t="str">
        <f>'PGM (入力用)'!J336</f>
        <v/>
      </c>
      <c r="K335" s="99" t="str">
        <f>'PGM (入力用)'!K336</f>
        <v/>
      </c>
      <c r="L335" s="100" t="str">
        <f>'PGM (入力用)'!L336</f>
        <v/>
      </c>
      <c r="M335" s="101"/>
      <c r="N335" s="102"/>
    </row>
    <row r="336" spans="1:14" ht="19.5" hidden="1" customHeight="1">
      <c r="A336" s="6"/>
      <c r="B336" s="4"/>
      <c r="C336" s="91"/>
      <c r="D336" s="92" t="s">
        <v>182</v>
      </c>
      <c r="E336" s="93" t="str">
        <f>CONCATENATE(E333,"-",B333,"-",D336)</f>
        <v>21-3-3</v>
      </c>
      <c r="F336" s="127">
        <f>VLOOKUP(E1:E722,種目一覧!D1:F506,3,0)</f>
        <v>0</v>
      </c>
      <c r="G336" s="95">
        <f>VLOOKUP(E1:E722,種目一覧!D1:G506,4,0)</f>
        <v>0</v>
      </c>
      <c r="H336" s="126">
        <f>VLOOKUP(E1:E722,種目一覧!D1:E506,2,0)</f>
        <v>0</v>
      </c>
      <c r="I336" s="97"/>
      <c r="J336" s="98" t="str">
        <f>'PGM (入力用)'!J337</f>
        <v/>
      </c>
      <c r="K336" s="99" t="str">
        <f>'PGM (入力用)'!K337</f>
        <v/>
      </c>
      <c r="L336" s="100" t="str">
        <f>'PGM (入力用)'!L337</f>
        <v/>
      </c>
      <c r="M336" s="101"/>
      <c r="N336" s="102"/>
    </row>
    <row r="337" spans="1:14" ht="19.5" hidden="1" customHeight="1">
      <c r="A337" s="6"/>
      <c r="B337" s="4"/>
      <c r="C337" s="91"/>
      <c r="D337" s="92" t="s">
        <v>183</v>
      </c>
      <c r="E337" s="93" t="str">
        <f>CONCATENATE(E333,"-",B333,"-",D337)</f>
        <v>21-3-4</v>
      </c>
      <c r="F337" s="127">
        <f>VLOOKUP(E1:E722,種目一覧!D1:F506,3,0)</f>
        <v>0</v>
      </c>
      <c r="G337" s="95">
        <f>VLOOKUP(E1:E722,種目一覧!D1:G506,4,0)</f>
        <v>0</v>
      </c>
      <c r="H337" s="126">
        <f>VLOOKUP(E1:E722,種目一覧!D1:E506,2,0)</f>
        <v>0</v>
      </c>
      <c r="I337" s="97"/>
      <c r="J337" s="98" t="str">
        <f>'PGM (入力用)'!J338</f>
        <v/>
      </c>
      <c r="K337" s="99" t="str">
        <f>'PGM (入力用)'!K338</f>
        <v/>
      </c>
      <c r="L337" s="100" t="str">
        <f>'PGM (入力用)'!L338</f>
        <v/>
      </c>
      <c r="M337" s="101"/>
      <c r="N337" s="102"/>
    </row>
    <row r="338" spans="1:14" ht="19.5" hidden="1" customHeight="1">
      <c r="A338" s="6"/>
      <c r="B338" s="4"/>
      <c r="C338" s="91"/>
      <c r="D338" s="92" t="s">
        <v>184</v>
      </c>
      <c r="E338" s="93" t="str">
        <f>CONCATENATE(E333,"-",B333,"-",D338)</f>
        <v>21-3-5</v>
      </c>
      <c r="F338" s="127">
        <f>VLOOKUP(E1:E722,種目一覧!D1:F506,3,0)</f>
        <v>0</v>
      </c>
      <c r="G338" s="95">
        <f>VLOOKUP(E1:E722,種目一覧!D1:G506,4,0)</f>
        <v>0</v>
      </c>
      <c r="H338" s="126">
        <f>VLOOKUP(E1:E722,種目一覧!D1:E506,2,0)</f>
        <v>0</v>
      </c>
      <c r="I338" s="97"/>
      <c r="J338" s="98" t="str">
        <f>'PGM (入力用)'!J339</f>
        <v/>
      </c>
      <c r="K338" s="99" t="str">
        <f>'PGM (入力用)'!K339</f>
        <v/>
      </c>
      <c r="L338" s="100" t="str">
        <f>'PGM (入力用)'!L339</f>
        <v/>
      </c>
      <c r="M338" s="101"/>
      <c r="N338" s="102"/>
    </row>
    <row r="339" spans="1:14" ht="19.5" hidden="1" customHeight="1">
      <c r="A339" s="6"/>
      <c r="B339" s="4"/>
      <c r="C339" s="91"/>
      <c r="D339" s="92" t="s">
        <v>185</v>
      </c>
      <c r="E339" s="93" t="str">
        <f>CONCATENATE(E333,"-",B333,"-",D339)</f>
        <v>21-3-6</v>
      </c>
      <c r="F339" s="127">
        <f>VLOOKUP(E1:E722,種目一覧!D1:F506,3,0)</f>
        <v>0</v>
      </c>
      <c r="G339" s="95">
        <f>VLOOKUP(E1:E722,種目一覧!D1:G506,4,0)</f>
        <v>0</v>
      </c>
      <c r="H339" s="126">
        <f>VLOOKUP(E1:E722,種目一覧!D1:E506,2,0)</f>
        <v>0</v>
      </c>
      <c r="I339" s="97"/>
      <c r="J339" s="98" t="str">
        <f>'PGM (入力用)'!J340</f>
        <v/>
      </c>
      <c r="K339" s="99" t="str">
        <f>'PGM (入力用)'!K340</f>
        <v/>
      </c>
      <c r="L339" s="100" t="str">
        <f>'PGM (入力用)'!L340</f>
        <v/>
      </c>
      <c r="M339" s="101"/>
      <c r="N339" s="102"/>
    </row>
    <row r="340" spans="1:14" ht="19.5" hidden="1" customHeight="1">
      <c r="A340" s="6"/>
      <c r="B340" s="4"/>
      <c r="C340" s="91"/>
      <c r="D340" s="104" t="s">
        <v>186</v>
      </c>
      <c r="E340" s="110" t="str">
        <f>CONCATENATE(E333,"-",B333,"-",D340)</f>
        <v>21-3-7</v>
      </c>
      <c r="F340" s="111">
        <f>VLOOKUP(E1:E722,種目一覧!D1:F506,3,0)</f>
        <v>0</v>
      </c>
      <c r="G340" s="112">
        <f>VLOOKUP(E1:E722,種目一覧!D1:G506,4,0)</f>
        <v>0</v>
      </c>
      <c r="H340" s="113">
        <f>VLOOKUP(E1:E722,種目一覧!D1:E506,2,0)</f>
        <v>0</v>
      </c>
      <c r="I340" s="114"/>
      <c r="J340" s="107" t="str">
        <f>'PGM (入力用)'!J341</f>
        <v/>
      </c>
      <c r="K340" s="108" t="str">
        <f>'PGM (入力用)'!K341</f>
        <v/>
      </c>
      <c r="L340" s="109" t="str">
        <f>'PGM (入力用)'!L341</f>
        <v/>
      </c>
      <c r="M340" s="115"/>
      <c r="N340" s="102"/>
    </row>
    <row r="341" spans="1:14" ht="19.5" customHeight="1">
      <c r="A341" s="6"/>
      <c r="B341" s="4"/>
      <c r="C341" s="4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5"/>
    </row>
    <row r="342" spans="1:14" ht="19.5" customHeight="1">
      <c r="A342" s="23" t="s">
        <v>207</v>
      </c>
      <c r="B342" s="4"/>
      <c r="C342" s="4"/>
      <c r="D342" s="117"/>
      <c r="E342" s="117"/>
      <c r="F342" s="117"/>
      <c r="G342" s="117"/>
      <c r="H342" s="117"/>
      <c r="I342" s="117"/>
      <c r="J342" s="118" t="s">
        <v>170</v>
      </c>
      <c r="K342" s="117"/>
      <c r="L342" s="118" t="str">
        <f>VLOOKUP(E343,大会記録!E1:F89,2,0)</f>
        <v>22.90</v>
      </c>
      <c r="M342" s="117"/>
      <c r="N342" s="5"/>
    </row>
    <row r="343" spans="1:14" ht="19.5" customHeight="1">
      <c r="A343" s="6"/>
      <c r="B343" s="80">
        <v>1</v>
      </c>
      <c r="C343" s="81" t="s">
        <v>171</v>
      </c>
      <c r="D343" s="119"/>
      <c r="E343" s="83">
        <v>22</v>
      </c>
      <c r="F343" s="84" t="s">
        <v>172</v>
      </c>
      <c r="G343" s="85" t="s">
        <v>173</v>
      </c>
      <c r="H343" s="86" t="s">
        <v>174</v>
      </c>
      <c r="I343" s="120"/>
      <c r="J343" s="87" t="s">
        <v>176</v>
      </c>
      <c r="K343" s="86" t="s">
        <v>177</v>
      </c>
      <c r="L343" s="121"/>
      <c r="M343" s="89" t="s">
        <v>178</v>
      </c>
      <c r="N343" s="90"/>
    </row>
    <row r="344" spans="1:14" ht="19.5" customHeight="1">
      <c r="A344" s="6"/>
      <c r="B344" s="4"/>
      <c r="C344" s="91"/>
      <c r="D344" s="92" t="s">
        <v>179</v>
      </c>
      <c r="E344" s="93" t="str">
        <f>CONCATENATE(E343,"-",B343,"-",D344)</f>
        <v>22-1-1</v>
      </c>
      <c r="F344" s="94" t="str">
        <f>VLOOKUP(E1:E722,種目一覧!D1:F506,3,0)</f>
        <v>　</v>
      </c>
      <c r="G344" s="95">
        <f>VLOOKUP(E1:E722,種目一覧!D1:G506,4,0)</f>
        <v>0</v>
      </c>
      <c r="H344" s="96" t="str">
        <f>VLOOKUP(E1:E722,種目一覧!D1:E506,2,0)</f>
        <v>　</v>
      </c>
      <c r="I344" s="97"/>
      <c r="J344" s="98" t="str">
        <f>'PGM (入力用)'!J345</f>
        <v/>
      </c>
      <c r="K344" s="99" t="str">
        <f>'PGM (入力用)'!K345</f>
        <v/>
      </c>
      <c r="L344" s="100" t="str">
        <f>'PGM (入力用)'!L345</f>
        <v/>
      </c>
      <c r="M344" s="101"/>
      <c r="N344" s="102"/>
    </row>
    <row r="345" spans="1:14" ht="19.5" customHeight="1">
      <c r="A345" s="6"/>
      <c r="B345" s="4"/>
      <c r="C345" s="91"/>
      <c r="D345" s="92" t="s">
        <v>181</v>
      </c>
      <c r="E345" s="93" t="str">
        <f>CONCATENATE(E343,"-",B343,"-",D345)</f>
        <v>22-1-2</v>
      </c>
      <c r="F345" s="94" t="str">
        <f>VLOOKUP(E1:E722,種目一覧!D1:F506,3,0)</f>
        <v>神野　洋行</v>
      </c>
      <c r="G345" s="103" t="str">
        <f>VLOOKUP(E1:E722,種目一覧!D1:G506,4,0)</f>
        <v>じんの　ひろゆき</v>
      </c>
      <c r="H345" s="96" t="str">
        <f>VLOOKUP(E1:E722,種目一覧!D1:E506,2,0)</f>
        <v>みずほ</v>
      </c>
      <c r="I345" s="97"/>
      <c r="J345" s="98" t="str">
        <f>'PGM (入力用)'!J346</f>
        <v/>
      </c>
      <c r="K345" s="99" t="str">
        <f>'PGM (入力用)'!K346</f>
        <v/>
      </c>
      <c r="L345" s="100" t="str">
        <f>'PGM (入力用)'!L346</f>
        <v/>
      </c>
      <c r="M345" s="101"/>
      <c r="N345" s="102"/>
    </row>
    <row r="346" spans="1:14" ht="19.5" customHeight="1">
      <c r="A346" s="6"/>
      <c r="B346" s="4"/>
      <c r="C346" s="91"/>
      <c r="D346" s="92" t="s">
        <v>182</v>
      </c>
      <c r="E346" s="93" t="str">
        <f>CONCATENATE(E343,"-",B343,"-",D346)</f>
        <v>22-1-3</v>
      </c>
      <c r="F346" s="94" t="str">
        <f>VLOOKUP(E1:E722,種目一覧!D1:F506,3,0)</f>
        <v>荒木　優介</v>
      </c>
      <c r="G346" s="103" t="str">
        <f>VLOOKUP(E1:E722,種目一覧!D1:G506,4,0)</f>
        <v>あらき　ゆうすけ</v>
      </c>
      <c r="H346" s="96" t="str">
        <f>VLOOKUP(E1:E722,種目一覧!D1:E506,2,0)</f>
        <v>三井住友銀行</v>
      </c>
      <c r="I346" s="97"/>
      <c r="J346" s="98" t="str">
        <f>'PGM (入力用)'!J347</f>
        <v/>
      </c>
      <c r="K346" s="99" t="str">
        <f>'PGM (入力用)'!K347</f>
        <v/>
      </c>
      <c r="L346" s="100" t="str">
        <f>'PGM (入力用)'!L347</f>
        <v/>
      </c>
      <c r="M346" s="101"/>
      <c r="N346" s="102"/>
    </row>
    <row r="347" spans="1:14" ht="19.5" customHeight="1">
      <c r="A347" s="6"/>
      <c r="B347" s="4"/>
      <c r="C347" s="91"/>
      <c r="D347" s="92" t="s">
        <v>183</v>
      </c>
      <c r="E347" s="93" t="str">
        <f>CONCATENATE(E343,"-",B343,"-",D347)</f>
        <v>22-1-4</v>
      </c>
      <c r="F347" s="94" t="str">
        <f>VLOOKUP(E1:E722,種目一覧!D1:F506,3,0)</f>
        <v>小形　純平</v>
      </c>
      <c r="G347" s="103" t="str">
        <f>VLOOKUP(E1:E722,種目一覧!D1:G506,4,0)</f>
        <v>おがた　じゅんぺい</v>
      </c>
      <c r="H347" s="96" t="str">
        <f>VLOOKUP(E1:E722,種目一覧!D1:E506,2,0)</f>
        <v>三井住友銀行</v>
      </c>
      <c r="I347" s="97"/>
      <c r="J347" s="98" t="str">
        <f>'PGM (入力用)'!J348</f>
        <v/>
      </c>
      <c r="K347" s="99" t="str">
        <f>'PGM (入力用)'!K348</f>
        <v/>
      </c>
      <c r="L347" s="100" t="str">
        <f>'PGM (入力用)'!L348</f>
        <v/>
      </c>
      <c r="M347" s="101"/>
      <c r="N347" s="102"/>
    </row>
    <row r="348" spans="1:14" ht="19.5" customHeight="1">
      <c r="A348" s="6"/>
      <c r="B348" s="4"/>
      <c r="C348" s="91"/>
      <c r="D348" s="92" t="s">
        <v>184</v>
      </c>
      <c r="E348" s="93" t="str">
        <f>CONCATENATE(E343,"-",B343,"-",D348)</f>
        <v>22-1-5</v>
      </c>
      <c r="F348" s="94" t="str">
        <f>VLOOKUP(E1:E722,種目一覧!D1:F506,3,0)</f>
        <v>丸山　斗夢</v>
      </c>
      <c r="G348" s="103" t="str">
        <f>VLOOKUP(E1:E722,種目一覧!D1:G506,4,0)</f>
        <v>まるやま　とむ</v>
      </c>
      <c r="H348" s="96" t="str">
        <f>VLOOKUP(E1:E722,種目一覧!D1:E506,2,0)</f>
        <v>三井住友信託</v>
      </c>
      <c r="I348" s="97"/>
      <c r="J348" s="98" t="str">
        <f>'PGM (入力用)'!J349</f>
        <v/>
      </c>
      <c r="K348" s="99" t="str">
        <f>'PGM (入力用)'!K349</f>
        <v/>
      </c>
      <c r="L348" s="100" t="str">
        <f>'PGM (入力用)'!L349</f>
        <v/>
      </c>
      <c r="M348" s="101"/>
      <c r="N348" s="102"/>
    </row>
    <row r="349" spans="1:14" ht="19.5" customHeight="1">
      <c r="A349" s="6"/>
      <c r="B349" s="4"/>
      <c r="C349" s="91"/>
      <c r="D349" s="104" t="s">
        <v>185</v>
      </c>
      <c r="E349" s="93" t="str">
        <f>CONCATENATE(E343,"-",B343,"-",D349)</f>
        <v>22-1-6</v>
      </c>
      <c r="F349" s="105" t="str">
        <f>VLOOKUP(E1:E722,種目一覧!D1:F506,3,0)</f>
        <v>　</v>
      </c>
      <c r="G349" s="95">
        <f>VLOOKUP(E1:E722,種目一覧!D1:G506,4,0)</f>
        <v>0</v>
      </c>
      <c r="H349" s="106" t="str">
        <f>VLOOKUP(E1:E722,種目一覧!D1:E506,2,0)</f>
        <v>　</v>
      </c>
      <c r="I349" s="97"/>
      <c r="J349" s="107" t="str">
        <f>'PGM (入力用)'!J350</f>
        <v/>
      </c>
      <c r="K349" s="108" t="str">
        <f>'PGM (入力用)'!K350</f>
        <v/>
      </c>
      <c r="L349" s="109" t="str">
        <f>'PGM (入力用)'!L350</f>
        <v/>
      </c>
      <c r="M349" s="101"/>
      <c r="N349" s="102"/>
    </row>
    <row r="350" spans="1:14" ht="19.5" hidden="1" customHeight="1">
      <c r="A350" s="6"/>
      <c r="B350" s="4"/>
      <c r="C350" s="91"/>
      <c r="D350" s="104" t="s">
        <v>186</v>
      </c>
      <c r="E350" s="110" t="str">
        <f>CONCATENATE(E343,"-",B343,"-",D350)</f>
        <v>22-1-7</v>
      </c>
      <c r="F350" s="123" t="str">
        <f>VLOOKUP(E1:E722,種目一覧!D1:F506,3,0)</f>
        <v>　</v>
      </c>
      <c r="G350" s="112">
        <f>VLOOKUP(E1:E722,種目一覧!D1:G506,4,0)</f>
        <v>0</v>
      </c>
      <c r="H350" s="106" t="str">
        <f>VLOOKUP(E1:E722,種目一覧!D1:E506,2,0)</f>
        <v>　</v>
      </c>
      <c r="I350" s="114"/>
      <c r="J350" s="107" t="str">
        <f>'PGM (入力用)'!J351</f>
        <v/>
      </c>
      <c r="K350" s="108" t="str">
        <f>'PGM (入力用)'!K351</f>
        <v/>
      </c>
      <c r="L350" s="109" t="str">
        <f>'PGM (入力用)'!L351</f>
        <v/>
      </c>
      <c r="M350" s="115"/>
      <c r="N350" s="102"/>
    </row>
    <row r="351" spans="1:14" ht="19.5" customHeight="1">
      <c r="A351" s="6"/>
      <c r="B351" s="4"/>
      <c r="C351" s="4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5"/>
    </row>
    <row r="352" spans="1:14" ht="19.5" hidden="1" customHeight="1">
      <c r="A352" s="6"/>
      <c r="B352" s="4"/>
      <c r="C352" s="4"/>
      <c r="D352" s="117"/>
      <c r="E352" s="117"/>
      <c r="F352" s="117"/>
      <c r="G352" s="117"/>
      <c r="H352" s="117"/>
      <c r="I352" s="117"/>
      <c r="J352" s="118" t="s">
        <v>170</v>
      </c>
      <c r="K352" s="117"/>
      <c r="L352" s="118" t="str">
        <f>VLOOKUP(E353,大会記録!E1:F89,2,0)</f>
        <v>22.90</v>
      </c>
      <c r="M352" s="117"/>
      <c r="N352" s="5"/>
    </row>
    <row r="353" spans="1:14" ht="19.5" hidden="1" customHeight="1">
      <c r="A353" s="6"/>
      <c r="B353" s="80">
        <v>2</v>
      </c>
      <c r="C353" s="81" t="s">
        <v>171</v>
      </c>
      <c r="D353" s="119"/>
      <c r="E353" s="83">
        <v>22</v>
      </c>
      <c r="F353" s="124" t="s">
        <v>172</v>
      </c>
      <c r="G353" s="85" t="s">
        <v>173</v>
      </c>
      <c r="H353" s="86" t="s">
        <v>174</v>
      </c>
      <c r="I353" s="120"/>
      <c r="J353" s="87" t="s">
        <v>176</v>
      </c>
      <c r="K353" s="86" t="s">
        <v>177</v>
      </c>
      <c r="L353" s="121"/>
      <c r="M353" s="89" t="s">
        <v>178</v>
      </c>
      <c r="N353" s="90"/>
    </row>
    <row r="354" spans="1:14" ht="19.5" hidden="1" customHeight="1">
      <c r="A354" s="6"/>
      <c r="B354" s="4"/>
      <c r="C354" s="91"/>
      <c r="D354" s="92" t="s">
        <v>179</v>
      </c>
      <c r="E354" s="93" t="str">
        <f>CONCATENATE(E353,"-",B353,"-",D354)</f>
        <v>22-2-1</v>
      </c>
      <c r="F354" s="127">
        <f>VLOOKUP(E1:E722,種目一覧!D1:F506,3,0)</f>
        <v>0</v>
      </c>
      <c r="G354" s="95">
        <f>VLOOKUP(E1:E722,種目一覧!D1:G506,4,0)</f>
        <v>0</v>
      </c>
      <c r="H354" s="126">
        <f>VLOOKUP(E1:E722,種目一覧!D1:E506,2,0)</f>
        <v>0</v>
      </c>
      <c r="I354" s="97"/>
      <c r="J354" s="98" t="str">
        <f>'PGM (入力用)'!J355</f>
        <v/>
      </c>
      <c r="K354" s="99" t="str">
        <f>'PGM (入力用)'!K355</f>
        <v/>
      </c>
      <c r="L354" s="100" t="str">
        <f>'PGM (入力用)'!L355</f>
        <v/>
      </c>
      <c r="M354" s="101"/>
      <c r="N354" s="102"/>
    </row>
    <row r="355" spans="1:14" ht="19.5" hidden="1" customHeight="1">
      <c r="A355" s="6"/>
      <c r="B355" s="4"/>
      <c r="C355" s="91"/>
      <c r="D355" s="92" t="s">
        <v>181</v>
      </c>
      <c r="E355" s="93" t="str">
        <f>CONCATENATE(E353,"-",B353,"-",D355)</f>
        <v>22-2-2</v>
      </c>
      <c r="F355" s="127">
        <f>VLOOKUP(E1:E722,種目一覧!D1:F506,3,0)</f>
        <v>0</v>
      </c>
      <c r="G355" s="95">
        <f>VLOOKUP(E1:E722,種目一覧!D1:G506,4,0)</f>
        <v>0</v>
      </c>
      <c r="H355" s="126">
        <f>VLOOKUP(E1:E722,種目一覧!D1:E506,2,0)</f>
        <v>0</v>
      </c>
      <c r="I355" s="97"/>
      <c r="J355" s="98" t="str">
        <f>'PGM (入力用)'!J356</f>
        <v/>
      </c>
      <c r="K355" s="99" t="str">
        <f>'PGM (入力用)'!K356</f>
        <v/>
      </c>
      <c r="L355" s="100" t="str">
        <f>'PGM (入力用)'!L356</f>
        <v/>
      </c>
      <c r="M355" s="101"/>
      <c r="N355" s="102"/>
    </row>
    <row r="356" spans="1:14" ht="19.5" hidden="1" customHeight="1">
      <c r="A356" s="6"/>
      <c r="B356" s="4"/>
      <c r="C356" s="91"/>
      <c r="D356" s="92" t="s">
        <v>182</v>
      </c>
      <c r="E356" s="93" t="str">
        <f>CONCATENATE(E353,"-",B353,"-",D356)</f>
        <v>22-2-3</v>
      </c>
      <c r="F356" s="127">
        <f>VLOOKUP(E1:E722,種目一覧!D1:F506,3,0)</f>
        <v>0</v>
      </c>
      <c r="G356" s="95">
        <f>VLOOKUP(E1:E722,種目一覧!D1:G506,4,0)</f>
        <v>0</v>
      </c>
      <c r="H356" s="126">
        <f>VLOOKUP(E1:E722,種目一覧!D1:E506,2,0)</f>
        <v>0</v>
      </c>
      <c r="I356" s="97"/>
      <c r="J356" s="98" t="str">
        <f>'PGM (入力用)'!J357</f>
        <v/>
      </c>
      <c r="K356" s="99" t="str">
        <f>'PGM (入力用)'!K357</f>
        <v/>
      </c>
      <c r="L356" s="100" t="str">
        <f>'PGM (入力用)'!L357</f>
        <v/>
      </c>
      <c r="M356" s="101"/>
      <c r="N356" s="102"/>
    </row>
    <row r="357" spans="1:14" ht="19.5" hidden="1" customHeight="1">
      <c r="A357" s="6"/>
      <c r="B357" s="4"/>
      <c r="C357" s="91"/>
      <c r="D357" s="92" t="s">
        <v>183</v>
      </c>
      <c r="E357" s="93" t="str">
        <f>CONCATENATE(E353,"-",B353,"-",D357)</f>
        <v>22-2-4</v>
      </c>
      <c r="F357" s="127">
        <f>VLOOKUP(E1:E722,種目一覧!D1:F506,3,0)</f>
        <v>0</v>
      </c>
      <c r="G357" s="95">
        <f>VLOOKUP(E1:E722,種目一覧!D1:G506,4,0)</f>
        <v>0</v>
      </c>
      <c r="H357" s="126">
        <f>VLOOKUP(E1:E722,種目一覧!D1:E506,2,0)</f>
        <v>0</v>
      </c>
      <c r="I357" s="97"/>
      <c r="J357" s="98" t="str">
        <f>'PGM (入力用)'!J358</f>
        <v/>
      </c>
      <c r="K357" s="99" t="str">
        <f>'PGM (入力用)'!K358</f>
        <v/>
      </c>
      <c r="L357" s="100" t="str">
        <f>'PGM (入力用)'!L358</f>
        <v/>
      </c>
      <c r="M357" s="101"/>
      <c r="N357" s="102"/>
    </row>
    <row r="358" spans="1:14" ht="19.5" hidden="1" customHeight="1">
      <c r="A358" s="6"/>
      <c r="B358" s="4"/>
      <c r="C358" s="91"/>
      <c r="D358" s="92" t="s">
        <v>184</v>
      </c>
      <c r="E358" s="93" t="str">
        <f>CONCATENATE(E353,"-",B353,"-",D358)</f>
        <v>22-2-5</v>
      </c>
      <c r="F358" s="127">
        <f>VLOOKUP(E1:E722,種目一覧!D1:F506,3,0)</f>
        <v>0</v>
      </c>
      <c r="G358" s="95">
        <f>VLOOKUP(E1:E722,種目一覧!D1:G506,4,0)</f>
        <v>0</v>
      </c>
      <c r="H358" s="126">
        <f>VLOOKUP(E1:E722,種目一覧!D1:E506,2,0)</f>
        <v>0</v>
      </c>
      <c r="I358" s="97"/>
      <c r="J358" s="98" t="str">
        <f>'PGM (入力用)'!J359</f>
        <v/>
      </c>
      <c r="K358" s="99" t="str">
        <f>'PGM (入力用)'!K359</f>
        <v/>
      </c>
      <c r="L358" s="100" t="str">
        <f>'PGM (入力用)'!L359</f>
        <v/>
      </c>
      <c r="M358" s="101"/>
      <c r="N358" s="102"/>
    </row>
    <row r="359" spans="1:14" ht="19.5" hidden="1" customHeight="1">
      <c r="A359" s="6"/>
      <c r="B359" s="4"/>
      <c r="C359" s="91"/>
      <c r="D359" s="92" t="s">
        <v>185</v>
      </c>
      <c r="E359" s="93" t="str">
        <f>CONCATENATE(E353,"-",B353,"-",D359)</f>
        <v>22-2-6</v>
      </c>
      <c r="F359" s="127">
        <f>VLOOKUP(E1:E722,種目一覧!D1:F506,3,0)</f>
        <v>0</v>
      </c>
      <c r="G359" s="95">
        <f>VLOOKUP(E1:E722,種目一覧!D1:G506,4,0)</f>
        <v>0</v>
      </c>
      <c r="H359" s="126">
        <f>VLOOKUP(E1:E722,種目一覧!D1:E506,2,0)</f>
        <v>0</v>
      </c>
      <c r="I359" s="97"/>
      <c r="J359" s="98" t="str">
        <f>'PGM (入力用)'!J360</f>
        <v/>
      </c>
      <c r="K359" s="99" t="str">
        <f>'PGM (入力用)'!K360</f>
        <v/>
      </c>
      <c r="L359" s="100" t="str">
        <f>'PGM (入力用)'!L360</f>
        <v/>
      </c>
      <c r="M359" s="101"/>
      <c r="N359" s="102"/>
    </row>
    <row r="360" spans="1:14" ht="19.5" hidden="1" customHeight="1">
      <c r="A360" s="6"/>
      <c r="B360" s="4"/>
      <c r="C360" s="91"/>
      <c r="D360" s="104" t="s">
        <v>186</v>
      </c>
      <c r="E360" s="110" t="str">
        <f>CONCATENATE(E353,"-",B353,"-",D360)</f>
        <v>22-2-7</v>
      </c>
      <c r="F360" s="111">
        <f>VLOOKUP(E1:E722,種目一覧!D1:F506,3,0)</f>
        <v>0</v>
      </c>
      <c r="G360" s="112">
        <f>VLOOKUP(E1:E722,種目一覧!D1:G506,4,0)</f>
        <v>0</v>
      </c>
      <c r="H360" s="113">
        <f>VLOOKUP(E1:E722,種目一覧!D1:E506,2,0)</f>
        <v>0</v>
      </c>
      <c r="I360" s="114"/>
      <c r="J360" s="107" t="str">
        <f>'PGM (入力用)'!J361</f>
        <v/>
      </c>
      <c r="K360" s="108" t="str">
        <f>'PGM (入力用)'!K361</f>
        <v/>
      </c>
      <c r="L360" s="109" t="str">
        <f>'PGM (入力用)'!L361</f>
        <v/>
      </c>
      <c r="M360" s="115"/>
      <c r="N360" s="102"/>
    </row>
    <row r="361" spans="1:14" ht="19.5" hidden="1" customHeight="1">
      <c r="A361" s="6"/>
      <c r="B361" s="4"/>
      <c r="C361" s="4"/>
      <c r="D361" s="129"/>
      <c r="E361" s="129"/>
      <c r="F361" s="130"/>
      <c r="G361" s="130"/>
      <c r="H361" s="130"/>
      <c r="I361" s="130"/>
      <c r="J361" s="144"/>
      <c r="K361" s="129"/>
      <c r="L361" s="116"/>
      <c r="M361" s="130"/>
      <c r="N361" s="132"/>
    </row>
    <row r="362" spans="1:14" ht="19.5" hidden="1" customHeight="1">
      <c r="A362" s="6"/>
      <c r="B362" s="4"/>
      <c r="C362" s="4"/>
      <c r="D362" s="117"/>
      <c r="E362" s="117"/>
      <c r="F362" s="117"/>
      <c r="G362" s="117"/>
      <c r="H362" s="117"/>
      <c r="I362" s="117"/>
      <c r="J362" s="118" t="s">
        <v>170</v>
      </c>
      <c r="K362" s="117"/>
      <c r="L362" s="118" t="str">
        <f>VLOOKUP(E363,大会記録!E1:F89,2,0)</f>
        <v>22.90</v>
      </c>
      <c r="M362" s="117"/>
      <c r="N362" s="5"/>
    </row>
    <row r="363" spans="1:14" ht="19.5" hidden="1" customHeight="1">
      <c r="A363" s="6"/>
      <c r="B363" s="80">
        <v>3</v>
      </c>
      <c r="C363" s="81" t="s">
        <v>171</v>
      </c>
      <c r="D363" s="119"/>
      <c r="E363" s="83">
        <v>22</v>
      </c>
      <c r="F363" s="124" t="s">
        <v>172</v>
      </c>
      <c r="G363" s="85" t="s">
        <v>173</v>
      </c>
      <c r="H363" s="86" t="s">
        <v>174</v>
      </c>
      <c r="I363" s="120"/>
      <c r="J363" s="87" t="s">
        <v>176</v>
      </c>
      <c r="K363" s="86" t="s">
        <v>177</v>
      </c>
      <c r="L363" s="121"/>
      <c r="M363" s="89" t="s">
        <v>178</v>
      </c>
      <c r="N363" s="90"/>
    </row>
    <row r="364" spans="1:14" ht="19.5" hidden="1" customHeight="1">
      <c r="A364" s="6"/>
      <c r="B364" s="4"/>
      <c r="C364" s="91"/>
      <c r="D364" s="92" t="s">
        <v>179</v>
      </c>
      <c r="E364" s="93" t="str">
        <f>CONCATENATE(E363,"-",B363,"-",D364)</f>
        <v>22-3-1</v>
      </c>
      <c r="F364" s="127">
        <f>VLOOKUP(E1:E722,種目一覧!D1:F506,3,0)</f>
        <v>0</v>
      </c>
      <c r="G364" s="95">
        <f>VLOOKUP(E1:E722,種目一覧!D1:G506,4,0)</f>
        <v>0</v>
      </c>
      <c r="H364" s="126">
        <f>VLOOKUP(E1:E722,種目一覧!D1:E506,2,0)</f>
        <v>0</v>
      </c>
      <c r="I364" s="97"/>
      <c r="J364" s="98" t="str">
        <f>'PGM (入力用)'!J365</f>
        <v/>
      </c>
      <c r="K364" s="99" t="str">
        <f>'PGM (入力用)'!K365</f>
        <v/>
      </c>
      <c r="L364" s="100" t="str">
        <f>'PGM (入力用)'!L365</f>
        <v/>
      </c>
      <c r="M364" s="101"/>
      <c r="N364" s="102"/>
    </row>
    <row r="365" spans="1:14" ht="19.5" hidden="1" customHeight="1">
      <c r="A365" s="6"/>
      <c r="B365" s="4"/>
      <c r="C365" s="91"/>
      <c r="D365" s="92" t="s">
        <v>181</v>
      </c>
      <c r="E365" s="93" t="str">
        <f>CONCATENATE(E363,"-",B363,"-",D365)</f>
        <v>22-3-2</v>
      </c>
      <c r="F365" s="127">
        <f>VLOOKUP(E1:E722,種目一覧!D1:F506,3,0)</f>
        <v>0</v>
      </c>
      <c r="G365" s="95">
        <f>VLOOKUP(E1:E722,種目一覧!D1:G506,4,0)</f>
        <v>0</v>
      </c>
      <c r="H365" s="126">
        <f>VLOOKUP(E1:E722,種目一覧!D1:E506,2,0)</f>
        <v>0</v>
      </c>
      <c r="I365" s="97"/>
      <c r="J365" s="98" t="str">
        <f>'PGM (入力用)'!J366</f>
        <v/>
      </c>
      <c r="K365" s="99" t="str">
        <f>'PGM (入力用)'!K366</f>
        <v/>
      </c>
      <c r="L365" s="100" t="str">
        <f>'PGM (入力用)'!L366</f>
        <v/>
      </c>
      <c r="M365" s="101"/>
      <c r="N365" s="102"/>
    </row>
    <row r="366" spans="1:14" ht="19.5" hidden="1" customHeight="1">
      <c r="A366" s="6"/>
      <c r="B366" s="4"/>
      <c r="C366" s="91"/>
      <c r="D366" s="92" t="s">
        <v>182</v>
      </c>
      <c r="E366" s="93" t="str">
        <f>CONCATENATE(E363,"-",B363,"-",D366)</f>
        <v>22-3-3</v>
      </c>
      <c r="F366" s="127">
        <f>VLOOKUP(E1:E722,種目一覧!D1:F506,3,0)</f>
        <v>0</v>
      </c>
      <c r="G366" s="95">
        <f>VLOOKUP(E1:E722,種目一覧!D1:G506,4,0)</f>
        <v>0</v>
      </c>
      <c r="H366" s="126">
        <f>VLOOKUP(E1:E722,種目一覧!D1:E506,2,0)</f>
        <v>0</v>
      </c>
      <c r="I366" s="97"/>
      <c r="J366" s="98" t="str">
        <f>'PGM (入力用)'!J367</f>
        <v/>
      </c>
      <c r="K366" s="99" t="str">
        <f>'PGM (入力用)'!K367</f>
        <v/>
      </c>
      <c r="L366" s="100" t="str">
        <f>'PGM (入力用)'!L367</f>
        <v/>
      </c>
      <c r="M366" s="101"/>
      <c r="N366" s="102"/>
    </row>
    <row r="367" spans="1:14" ht="19.5" hidden="1" customHeight="1">
      <c r="A367" s="6"/>
      <c r="B367" s="4"/>
      <c r="C367" s="91"/>
      <c r="D367" s="92" t="s">
        <v>183</v>
      </c>
      <c r="E367" s="93" t="str">
        <f>CONCATENATE(E363,"-",B363,"-",D367)</f>
        <v>22-3-4</v>
      </c>
      <c r="F367" s="127">
        <f>VLOOKUP(E1:E722,種目一覧!D1:F506,3,0)</f>
        <v>0</v>
      </c>
      <c r="G367" s="95">
        <f>VLOOKUP(E1:E722,種目一覧!D1:G506,4,0)</f>
        <v>0</v>
      </c>
      <c r="H367" s="126">
        <f>VLOOKUP(E1:E722,種目一覧!D1:E506,2,0)</f>
        <v>0</v>
      </c>
      <c r="I367" s="97"/>
      <c r="J367" s="98" t="str">
        <f>'PGM (入力用)'!J368</f>
        <v/>
      </c>
      <c r="K367" s="99" t="str">
        <f>'PGM (入力用)'!K368</f>
        <v/>
      </c>
      <c r="L367" s="100" t="str">
        <f>'PGM (入力用)'!L368</f>
        <v/>
      </c>
      <c r="M367" s="101"/>
      <c r="N367" s="102"/>
    </row>
    <row r="368" spans="1:14" ht="19.5" hidden="1" customHeight="1">
      <c r="A368" s="6"/>
      <c r="B368" s="4"/>
      <c r="C368" s="91"/>
      <c r="D368" s="92" t="s">
        <v>184</v>
      </c>
      <c r="E368" s="93" t="str">
        <f>CONCATENATE(E363,"-",B363,"-",D368)</f>
        <v>22-3-5</v>
      </c>
      <c r="F368" s="127">
        <f>VLOOKUP(E1:E722,種目一覧!D1:F506,3,0)</f>
        <v>0</v>
      </c>
      <c r="G368" s="95">
        <f>VLOOKUP(E1:E722,種目一覧!D1:G506,4,0)</f>
        <v>0</v>
      </c>
      <c r="H368" s="126">
        <f>VLOOKUP(E1:E722,種目一覧!D1:E506,2,0)</f>
        <v>0</v>
      </c>
      <c r="I368" s="97"/>
      <c r="J368" s="98" t="str">
        <f>'PGM (入力用)'!J369</f>
        <v/>
      </c>
      <c r="K368" s="99" t="str">
        <f>'PGM (入力用)'!K369</f>
        <v/>
      </c>
      <c r="L368" s="100" t="str">
        <f>'PGM (入力用)'!L369</f>
        <v/>
      </c>
      <c r="M368" s="101"/>
      <c r="N368" s="102"/>
    </row>
    <row r="369" spans="1:14" ht="19.5" hidden="1" customHeight="1">
      <c r="A369" s="6"/>
      <c r="B369" s="4"/>
      <c r="C369" s="91"/>
      <c r="D369" s="92" t="s">
        <v>185</v>
      </c>
      <c r="E369" s="93" t="str">
        <f>CONCATENATE(E363,"-",B363,"-",D369)</f>
        <v>22-3-6</v>
      </c>
      <c r="F369" s="127">
        <f>VLOOKUP(E1:E722,種目一覧!D1:F506,3,0)</f>
        <v>0</v>
      </c>
      <c r="G369" s="95">
        <f>VLOOKUP(E1:E722,種目一覧!D1:G506,4,0)</f>
        <v>0</v>
      </c>
      <c r="H369" s="126">
        <f>VLOOKUP(E1:E722,種目一覧!D1:E506,2,0)</f>
        <v>0</v>
      </c>
      <c r="I369" s="97"/>
      <c r="J369" s="98" t="str">
        <f>'PGM (入力用)'!J370</f>
        <v/>
      </c>
      <c r="K369" s="99" t="str">
        <f>'PGM (入力用)'!K370</f>
        <v/>
      </c>
      <c r="L369" s="100" t="str">
        <f>'PGM (入力用)'!L370</f>
        <v/>
      </c>
      <c r="M369" s="101"/>
      <c r="N369" s="102"/>
    </row>
    <row r="370" spans="1:14" ht="19.5" hidden="1" customHeight="1">
      <c r="A370" s="6"/>
      <c r="B370" s="4"/>
      <c r="C370" s="91"/>
      <c r="D370" s="104" t="s">
        <v>186</v>
      </c>
      <c r="E370" s="110" t="str">
        <f>CONCATENATE(E363,"-",B363,"-",D370)</f>
        <v>22-3-7</v>
      </c>
      <c r="F370" s="111">
        <f>VLOOKUP(E1:E722,種目一覧!D1:F506,3,0)</f>
        <v>0</v>
      </c>
      <c r="G370" s="112">
        <f>VLOOKUP(E1:E722,種目一覧!D1:G506,4,0)</f>
        <v>0</v>
      </c>
      <c r="H370" s="113">
        <f>VLOOKUP(E1:E722,種目一覧!D1:E506,2,0)</f>
        <v>0</v>
      </c>
      <c r="I370" s="114"/>
      <c r="J370" s="107" t="str">
        <f>'PGM (入力用)'!J371</f>
        <v/>
      </c>
      <c r="K370" s="108" t="str">
        <f>'PGM (入力用)'!K371</f>
        <v/>
      </c>
      <c r="L370" s="109" t="str">
        <f>'PGM (入力用)'!L371</f>
        <v/>
      </c>
      <c r="M370" s="115"/>
      <c r="N370" s="102"/>
    </row>
    <row r="371" spans="1:14" ht="19.5" hidden="1" customHeight="1">
      <c r="A371" s="6"/>
      <c r="B371" s="4"/>
      <c r="C371" s="4"/>
      <c r="D371" s="129"/>
      <c r="E371" s="129"/>
      <c r="F371" s="130"/>
      <c r="G371" s="130"/>
      <c r="H371" s="130"/>
      <c r="I371" s="130"/>
      <c r="J371" s="144"/>
      <c r="K371" s="129"/>
      <c r="L371" s="116"/>
      <c r="M371" s="130"/>
      <c r="N371" s="132"/>
    </row>
    <row r="372" spans="1:14" ht="19.5" customHeight="1">
      <c r="A372" s="23" t="s">
        <v>208</v>
      </c>
      <c r="B372" s="4"/>
      <c r="C372" s="4"/>
      <c r="D372" s="117"/>
      <c r="E372" s="117"/>
      <c r="F372" s="117"/>
      <c r="G372" s="117"/>
      <c r="H372" s="117"/>
      <c r="I372" s="117"/>
      <c r="J372" s="118" t="s">
        <v>170</v>
      </c>
      <c r="K372" s="117"/>
      <c r="L372" s="118" t="str">
        <f>VLOOKUP(E373,大会記録!E1:F89,2,0)</f>
        <v>15.16</v>
      </c>
      <c r="M372" s="117"/>
      <c r="N372" s="5"/>
    </row>
    <row r="373" spans="1:14" ht="19.5" customHeight="1">
      <c r="A373" s="6"/>
      <c r="B373" s="80">
        <v>1</v>
      </c>
      <c r="C373" s="81" t="s">
        <v>171</v>
      </c>
      <c r="D373" s="119"/>
      <c r="E373" s="83">
        <v>23</v>
      </c>
      <c r="F373" s="84" t="s">
        <v>172</v>
      </c>
      <c r="G373" s="85" t="s">
        <v>173</v>
      </c>
      <c r="H373" s="86" t="s">
        <v>174</v>
      </c>
      <c r="I373" s="120"/>
      <c r="J373" s="87" t="s">
        <v>176</v>
      </c>
      <c r="K373" s="86" t="s">
        <v>177</v>
      </c>
      <c r="L373" s="121"/>
      <c r="M373" s="89" t="s">
        <v>178</v>
      </c>
      <c r="N373" s="90"/>
    </row>
    <row r="374" spans="1:14" ht="19.5" customHeight="1">
      <c r="A374" s="6"/>
      <c r="B374" s="4"/>
      <c r="C374" s="91"/>
      <c r="D374" s="92" t="s">
        <v>179</v>
      </c>
      <c r="E374" s="93" t="str">
        <f>CONCATENATE(E373,"-",B373,"-",D374)</f>
        <v>23-1-1</v>
      </c>
      <c r="F374" s="94" t="str">
        <f>VLOOKUP(E1:E722,種目一覧!D1:F506,3,0)</f>
        <v>　</v>
      </c>
      <c r="G374" s="95">
        <f>VLOOKUP(E1:E722,種目一覧!D1:G506,4,0)</f>
        <v>0</v>
      </c>
      <c r="H374" s="96" t="str">
        <f>VLOOKUP(E1:E722,種目一覧!D1:E506,2,0)</f>
        <v>　</v>
      </c>
      <c r="I374" s="97"/>
      <c r="J374" s="98" t="str">
        <f>'PGM (入力用)'!J375</f>
        <v/>
      </c>
      <c r="K374" s="99" t="str">
        <f>'PGM (入力用)'!K375</f>
        <v/>
      </c>
      <c r="L374" s="100" t="str">
        <f>'PGM (入力用)'!L375</f>
        <v/>
      </c>
      <c r="M374" s="101"/>
      <c r="N374" s="102"/>
    </row>
    <row r="375" spans="1:14" ht="19.5" customHeight="1">
      <c r="A375" s="6"/>
      <c r="B375" s="4"/>
      <c r="C375" s="91"/>
      <c r="D375" s="92" t="s">
        <v>181</v>
      </c>
      <c r="E375" s="93" t="str">
        <f>CONCATENATE(E373,"-",B373,"-",D375)</f>
        <v>23-1-2</v>
      </c>
      <c r="F375" s="94" t="str">
        <f>VLOOKUP(E1:E722,種目一覧!D1:F506,3,0)</f>
        <v>内海　宏明</v>
      </c>
      <c r="G375" s="103" t="str">
        <f>VLOOKUP(E1:E722,種目一覧!D1:G506,4,0)</f>
        <v>うつみ　ひろあき</v>
      </c>
      <c r="H375" s="96" t="str">
        <f>VLOOKUP(E1:E722,種目一覧!D1:E506,2,0)</f>
        <v>三菱UFJ銀行</v>
      </c>
      <c r="I375" s="97"/>
      <c r="J375" s="98" t="str">
        <f>'PGM (入力用)'!J376</f>
        <v/>
      </c>
      <c r="K375" s="99" t="str">
        <f>'PGM (入力用)'!K376</f>
        <v/>
      </c>
      <c r="L375" s="100" t="str">
        <f>'PGM (入力用)'!L376</f>
        <v/>
      </c>
      <c r="M375" s="101"/>
      <c r="N375" s="102"/>
    </row>
    <row r="376" spans="1:14" ht="19.5" customHeight="1">
      <c r="A376" s="6"/>
      <c r="B376" s="4"/>
      <c r="C376" s="91"/>
      <c r="D376" s="92" t="s">
        <v>182</v>
      </c>
      <c r="E376" s="93" t="str">
        <f>CONCATENATE(E373,"-",B373,"-",D376)</f>
        <v>23-1-3</v>
      </c>
      <c r="F376" s="94" t="str">
        <f>VLOOKUP(E1:E722,種目一覧!D1:F506,3,0)</f>
        <v>藤江　弘和</v>
      </c>
      <c r="G376" s="103" t="str">
        <f>VLOOKUP(E1:E722,種目一覧!D1:G506,4,0)</f>
        <v>ふじえ　ひろかず</v>
      </c>
      <c r="H376" s="96" t="str">
        <f>VLOOKUP(E1:E722,種目一覧!D1:E506,2,0)</f>
        <v>みずほ</v>
      </c>
      <c r="I376" s="97"/>
      <c r="J376" s="98" t="str">
        <f>'PGM (入力用)'!J377</f>
        <v/>
      </c>
      <c r="K376" s="99" t="str">
        <f>'PGM (入力用)'!K377</f>
        <v/>
      </c>
      <c r="L376" s="100" t="str">
        <f>'PGM (入力用)'!L377</f>
        <v/>
      </c>
      <c r="M376" s="101"/>
      <c r="N376" s="102"/>
    </row>
    <row r="377" spans="1:14" ht="19.5" customHeight="1">
      <c r="A377" s="6"/>
      <c r="B377" s="4"/>
      <c r="C377" s="91"/>
      <c r="D377" s="92" t="s">
        <v>183</v>
      </c>
      <c r="E377" s="93" t="str">
        <f>CONCATENATE(E373,"-",B373,"-",D377)</f>
        <v>23-1-4</v>
      </c>
      <c r="F377" s="94" t="str">
        <f>VLOOKUP(E1:E722,種目一覧!D1:F506,3,0)</f>
        <v>栗原　秀樹</v>
      </c>
      <c r="G377" s="103" t="str">
        <f>VLOOKUP(E1:E722,種目一覧!D1:G506,4,0)</f>
        <v>くりはら　ひでき</v>
      </c>
      <c r="H377" s="96" t="str">
        <f>VLOOKUP(E1:E722,種目一覧!D1:E506,2,0)</f>
        <v>みずほ</v>
      </c>
      <c r="I377" s="97"/>
      <c r="J377" s="98" t="str">
        <f>'PGM (入力用)'!J378</f>
        <v/>
      </c>
      <c r="K377" s="99" t="str">
        <f>'PGM (入力用)'!K378</f>
        <v/>
      </c>
      <c r="L377" s="100" t="str">
        <f>'PGM (入力用)'!L378</f>
        <v/>
      </c>
      <c r="M377" s="101"/>
      <c r="N377" s="102"/>
    </row>
    <row r="378" spans="1:14" ht="19.5" customHeight="1">
      <c r="A378" s="6"/>
      <c r="B378" s="4"/>
      <c r="C378" s="91"/>
      <c r="D378" s="92" t="s">
        <v>184</v>
      </c>
      <c r="E378" s="93" t="str">
        <f>CONCATENATE(E373,"-",B373,"-",D378)</f>
        <v>23-1-5</v>
      </c>
      <c r="F378" s="94" t="str">
        <f>VLOOKUP(E1:E722,種目一覧!D1:F506,3,0)</f>
        <v>　</v>
      </c>
      <c r="G378" s="95">
        <f>VLOOKUP(E1:E722,種目一覧!D1:G506,4,0)</f>
        <v>0</v>
      </c>
      <c r="H378" s="96" t="str">
        <f>VLOOKUP(E1:E722,種目一覧!D1:E506,2,0)</f>
        <v>　</v>
      </c>
      <c r="I378" s="97"/>
      <c r="J378" s="98" t="str">
        <f>'PGM (入力用)'!J379</f>
        <v/>
      </c>
      <c r="K378" s="99" t="str">
        <f>'PGM (入力用)'!K379</f>
        <v/>
      </c>
      <c r="L378" s="100" t="str">
        <f>'PGM (入力用)'!L379</f>
        <v/>
      </c>
      <c r="M378" s="101"/>
      <c r="N378" s="102"/>
    </row>
    <row r="379" spans="1:14" ht="19.5" customHeight="1">
      <c r="A379" s="6"/>
      <c r="B379" s="4"/>
      <c r="C379" s="91"/>
      <c r="D379" s="104" t="s">
        <v>185</v>
      </c>
      <c r="E379" s="93" t="str">
        <f>CONCATENATE(E373,"-",B373,"-",D379)</f>
        <v>23-1-6</v>
      </c>
      <c r="F379" s="105" t="str">
        <f>VLOOKUP(E1:E722,種目一覧!D1:F506,3,0)</f>
        <v>　</v>
      </c>
      <c r="G379" s="95">
        <f>VLOOKUP(E1:E722,種目一覧!D1:G506,4,0)</f>
        <v>0</v>
      </c>
      <c r="H379" s="106" t="str">
        <f>VLOOKUP(E1:E722,種目一覧!D1:E506,2,0)</f>
        <v>　</v>
      </c>
      <c r="I379" s="97"/>
      <c r="J379" s="107" t="str">
        <f>'PGM (入力用)'!J380</f>
        <v/>
      </c>
      <c r="K379" s="108" t="str">
        <f>'PGM (入力用)'!K380</f>
        <v/>
      </c>
      <c r="L379" s="109" t="str">
        <f>'PGM (入力用)'!L380</f>
        <v/>
      </c>
      <c r="M379" s="101"/>
      <c r="N379" s="102"/>
    </row>
    <row r="380" spans="1:14" ht="19.5" hidden="1" customHeight="1">
      <c r="A380" s="6"/>
      <c r="B380" s="4"/>
      <c r="C380" s="91"/>
      <c r="D380" s="104" t="s">
        <v>186</v>
      </c>
      <c r="E380" s="110" t="str">
        <f>CONCATENATE(E373,"-",B373,"-",D380)</f>
        <v>23-1-7</v>
      </c>
      <c r="F380" s="111">
        <f>VLOOKUP(E1:E722,種目一覧!D1:F506,3,0)</f>
        <v>0</v>
      </c>
      <c r="G380" s="112">
        <f>VLOOKUP(E1:E722,種目一覧!D1:G506,4,0)</f>
        <v>0</v>
      </c>
      <c r="H380" s="113">
        <f>VLOOKUP(E1:E722,種目一覧!D1:E506,2,0)</f>
        <v>0</v>
      </c>
      <c r="I380" s="114"/>
      <c r="J380" s="107" t="str">
        <f>'PGM (入力用)'!J381</f>
        <v/>
      </c>
      <c r="K380" s="108" t="str">
        <f>'PGM (入力用)'!K381</f>
        <v/>
      </c>
      <c r="L380" s="109" t="str">
        <f>'PGM (入力用)'!L381</f>
        <v/>
      </c>
      <c r="M380" s="115"/>
      <c r="N380" s="102"/>
    </row>
    <row r="381" spans="1:14" ht="19.5" customHeight="1">
      <c r="A381" s="6"/>
      <c r="B381" s="4"/>
      <c r="C381" s="4"/>
      <c r="D381" s="129"/>
      <c r="E381" s="129"/>
      <c r="F381" s="130"/>
      <c r="G381" s="130"/>
      <c r="H381" s="130"/>
      <c r="I381" s="130"/>
      <c r="J381" s="144"/>
      <c r="K381" s="129"/>
      <c r="L381" s="116"/>
      <c r="M381" s="130"/>
      <c r="N381" s="132"/>
    </row>
    <row r="382" spans="1:14" ht="19.5" customHeight="1">
      <c r="A382" s="23" t="s">
        <v>209</v>
      </c>
      <c r="B382" s="4"/>
      <c r="C382" s="4"/>
      <c r="D382" s="117"/>
      <c r="E382" s="117"/>
      <c r="F382" s="117"/>
      <c r="G382" s="117"/>
      <c r="H382" s="117"/>
      <c r="I382" s="117"/>
      <c r="J382" s="118" t="s">
        <v>170</v>
      </c>
      <c r="K382" s="117"/>
      <c r="L382" s="118" t="str">
        <f>VLOOKUP(E383,大会記録!E1:F89,2,0)</f>
        <v>14.24</v>
      </c>
      <c r="M382" s="117"/>
      <c r="N382" s="5"/>
    </row>
    <row r="383" spans="1:14" ht="19.5" customHeight="1">
      <c r="A383" s="6"/>
      <c r="B383" s="80">
        <v>1</v>
      </c>
      <c r="C383" s="81" t="s">
        <v>171</v>
      </c>
      <c r="D383" s="119"/>
      <c r="E383" s="83">
        <v>24</v>
      </c>
      <c r="F383" s="84" t="s">
        <v>172</v>
      </c>
      <c r="G383" s="85" t="s">
        <v>173</v>
      </c>
      <c r="H383" s="86" t="s">
        <v>174</v>
      </c>
      <c r="I383" s="120"/>
      <c r="J383" s="87" t="s">
        <v>176</v>
      </c>
      <c r="K383" s="86" t="s">
        <v>177</v>
      </c>
      <c r="L383" s="121"/>
      <c r="M383" s="89" t="s">
        <v>178</v>
      </c>
      <c r="N383" s="90"/>
    </row>
    <row r="384" spans="1:14" ht="19.5" customHeight="1">
      <c r="A384" s="6"/>
      <c r="B384" s="4"/>
      <c r="C384" s="91"/>
      <c r="D384" s="92" t="s">
        <v>179</v>
      </c>
      <c r="E384" s="93" t="str">
        <f>CONCATENATE(E383,"-",B383,"-",D384)</f>
        <v>24-1-1</v>
      </c>
      <c r="F384" s="94" t="str">
        <f>VLOOKUP(E1:E722,種目一覧!D1:F506,3,0)</f>
        <v>山下　准</v>
      </c>
      <c r="G384" s="103" t="str">
        <f>VLOOKUP(E1:E722,種目一覧!D1:G506,4,0)</f>
        <v>やました　じゅん</v>
      </c>
      <c r="H384" s="96" t="str">
        <f>VLOOKUP(E1:E722,種目一覧!D1:E506,2,0)</f>
        <v>みずほ</v>
      </c>
      <c r="I384" s="97"/>
      <c r="J384" s="98" t="str">
        <f>'PGM (入力用)'!J385</f>
        <v/>
      </c>
      <c r="K384" s="99" t="str">
        <f>'PGM (入力用)'!K385</f>
        <v/>
      </c>
      <c r="L384" s="100" t="str">
        <f>'PGM (入力用)'!L385</f>
        <v/>
      </c>
      <c r="M384" s="101"/>
      <c r="N384" s="102"/>
    </row>
    <row r="385" spans="1:14" ht="19.5" customHeight="1">
      <c r="A385" s="6"/>
      <c r="B385" s="4"/>
      <c r="C385" s="91"/>
      <c r="D385" s="92" t="s">
        <v>181</v>
      </c>
      <c r="E385" s="93" t="str">
        <f>CONCATENATE(E383,"-",B383,"-",D385)</f>
        <v>24-1-2</v>
      </c>
      <c r="F385" s="94" t="str">
        <f>VLOOKUP(E1:E722,種目一覧!D1:F506,3,0)</f>
        <v>川越　和之</v>
      </c>
      <c r="G385" s="103" t="str">
        <f>VLOOKUP(E1:E722,種目一覧!D1:G506,4,0)</f>
        <v>かわごえ　かずゆき</v>
      </c>
      <c r="H385" s="96" t="str">
        <f>VLOOKUP(E1:E722,種目一覧!D1:E506,2,0)</f>
        <v>みずほ</v>
      </c>
      <c r="I385" s="97"/>
      <c r="J385" s="98" t="str">
        <f>'PGM (入力用)'!J386</f>
        <v/>
      </c>
      <c r="K385" s="99" t="str">
        <f>'PGM (入力用)'!K386</f>
        <v/>
      </c>
      <c r="L385" s="100" t="str">
        <f>'PGM (入力用)'!L386</f>
        <v/>
      </c>
      <c r="M385" s="101"/>
      <c r="N385" s="102"/>
    </row>
    <row r="386" spans="1:14" ht="19.5" customHeight="1">
      <c r="A386" s="6"/>
      <c r="B386" s="4"/>
      <c r="C386" s="91"/>
      <c r="D386" s="92" t="s">
        <v>182</v>
      </c>
      <c r="E386" s="93" t="str">
        <f>CONCATENATE(E383,"-",B383,"-",D386)</f>
        <v>24-1-3</v>
      </c>
      <c r="F386" s="94" t="str">
        <f>VLOOKUP(E1:E722,種目一覧!D1:F506,3,0)</f>
        <v>鳥海　光昭</v>
      </c>
      <c r="G386" s="103" t="str">
        <f>VLOOKUP(E1:E722,種目一覧!D1:G506,4,0)</f>
        <v>とりうみ　みつあき</v>
      </c>
      <c r="H386" s="96" t="str">
        <f>VLOOKUP(E1:E722,種目一覧!D1:E506,2,0)</f>
        <v>三井住友銀行</v>
      </c>
      <c r="I386" s="97"/>
      <c r="J386" s="98" t="str">
        <f>'PGM (入力用)'!J387</f>
        <v/>
      </c>
      <c r="K386" s="99" t="str">
        <f>'PGM (入力用)'!K387</f>
        <v/>
      </c>
      <c r="L386" s="100" t="str">
        <f>'PGM (入力用)'!L387</f>
        <v/>
      </c>
      <c r="M386" s="101"/>
      <c r="N386" s="102"/>
    </row>
    <row r="387" spans="1:14" ht="19.5" customHeight="1">
      <c r="A387" s="6"/>
      <c r="B387" s="4"/>
      <c r="C387" s="91"/>
      <c r="D387" s="92" t="s">
        <v>183</v>
      </c>
      <c r="E387" s="93" t="str">
        <f>CONCATENATE(E383,"-",B383,"-",D387)</f>
        <v>24-1-4</v>
      </c>
      <c r="F387" s="94" t="str">
        <f>VLOOKUP(E1:E722,種目一覧!D1:F506,3,0)</f>
        <v>北　浩至</v>
      </c>
      <c r="G387" s="103" t="str">
        <f>VLOOKUP(E1:E722,種目一覧!D1:G506,4,0)</f>
        <v>きた　こうじ</v>
      </c>
      <c r="H387" s="96" t="str">
        <f>VLOOKUP(E1:E722,種目一覧!D1:E506,2,0)</f>
        <v>三菱UFJ信託</v>
      </c>
      <c r="I387" s="97"/>
      <c r="J387" s="98" t="str">
        <f>'PGM (入力用)'!J388</f>
        <v/>
      </c>
      <c r="K387" s="99" t="str">
        <f>'PGM (入力用)'!K388</f>
        <v/>
      </c>
      <c r="L387" s="100" t="str">
        <f>'PGM (入力用)'!L388</f>
        <v/>
      </c>
      <c r="M387" s="101"/>
      <c r="N387" s="102"/>
    </row>
    <row r="388" spans="1:14" ht="19.5" customHeight="1">
      <c r="A388" s="6"/>
      <c r="B388" s="4"/>
      <c r="C388" s="91"/>
      <c r="D388" s="92" t="s">
        <v>184</v>
      </c>
      <c r="E388" s="93" t="str">
        <f>CONCATENATE(E383,"-",B383,"-",D388)</f>
        <v>24-1-5</v>
      </c>
      <c r="F388" s="94" t="str">
        <f>VLOOKUP(E1:E722,種目一覧!D1:F506,3,0)</f>
        <v>上村　和彦</v>
      </c>
      <c r="G388" s="103" t="str">
        <f>VLOOKUP(E1:E722,種目一覧!D1:G506,4,0)</f>
        <v>うえむら　かずひこ</v>
      </c>
      <c r="H388" s="96" t="str">
        <f>VLOOKUP(E1:E722,種目一覧!D1:E506,2,0)</f>
        <v>三井住友信託</v>
      </c>
      <c r="I388" s="97"/>
      <c r="J388" s="98" t="str">
        <f>'PGM (入力用)'!J389</f>
        <v/>
      </c>
      <c r="K388" s="99" t="str">
        <f>'PGM (入力用)'!K389</f>
        <v/>
      </c>
      <c r="L388" s="100" t="str">
        <f>'PGM (入力用)'!L389</f>
        <v/>
      </c>
      <c r="M388" s="101"/>
      <c r="N388" s="102"/>
    </row>
    <row r="389" spans="1:14" ht="19.5" customHeight="1">
      <c r="A389" s="6"/>
      <c r="B389" s="4"/>
      <c r="C389" s="91"/>
      <c r="D389" s="104" t="s">
        <v>185</v>
      </c>
      <c r="E389" s="93" t="str">
        <f>CONCATENATE(E383,"-",B383,"-",D389)</f>
        <v>24-1-6</v>
      </c>
      <c r="F389" s="105" t="str">
        <f>VLOOKUP(E1:E722,種目一覧!D1:F506,3,0)</f>
        <v>　</v>
      </c>
      <c r="G389" s="95">
        <f>VLOOKUP(E1:E722,種目一覧!D1:G506,4,0)</f>
        <v>0</v>
      </c>
      <c r="H389" s="106" t="str">
        <f>VLOOKUP(E1:E722,種目一覧!D1:E506,2,0)</f>
        <v>　</v>
      </c>
      <c r="I389" s="97"/>
      <c r="J389" s="107" t="str">
        <f>'PGM (入力用)'!J390</f>
        <v/>
      </c>
      <c r="K389" s="108" t="str">
        <f>'PGM (入力用)'!K390</f>
        <v/>
      </c>
      <c r="L389" s="109" t="str">
        <f>'PGM (入力用)'!L390</f>
        <v/>
      </c>
      <c r="M389" s="101"/>
      <c r="N389" s="102"/>
    </row>
    <row r="390" spans="1:14" ht="19.5" hidden="1" customHeight="1">
      <c r="A390" s="6"/>
      <c r="B390" s="4"/>
      <c r="C390" s="91"/>
      <c r="D390" s="104" t="s">
        <v>186</v>
      </c>
      <c r="E390" s="110" t="str">
        <f>CONCATENATE(E383,"-",B383,"-",D390)</f>
        <v>24-1-7</v>
      </c>
      <c r="F390" s="123" t="str">
        <f>VLOOKUP(E1:E722,種目一覧!D1:F506,3,0)</f>
        <v>　</v>
      </c>
      <c r="G390" s="112">
        <f>VLOOKUP(E1:E722,種目一覧!D1:G506,4,0)</f>
        <v>0</v>
      </c>
      <c r="H390" s="106" t="str">
        <f>VLOOKUP(E1:E722,種目一覧!D1:E506,2,0)</f>
        <v>　</v>
      </c>
      <c r="I390" s="114"/>
      <c r="J390" s="107" t="str">
        <f>'PGM (入力用)'!J391</f>
        <v/>
      </c>
      <c r="K390" s="108" t="str">
        <f>'PGM (入力用)'!K391</f>
        <v/>
      </c>
      <c r="L390" s="109" t="str">
        <f>'PGM (入力用)'!L391</f>
        <v/>
      </c>
      <c r="M390" s="115"/>
      <c r="N390" s="102"/>
    </row>
    <row r="391" spans="1:14" ht="19.5" hidden="1" customHeight="1">
      <c r="A391" s="6"/>
      <c r="B391" s="4"/>
      <c r="C391" s="4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5"/>
    </row>
    <row r="392" spans="1:14" ht="19.5" hidden="1" customHeight="1">
      <c r="A392" s="6"/>
      <c r="B392" s="4"/>
      <c r="C392" s="4"/>
      <c r="D392" s="117"/>
      <c r="E392" s="117"/>
      <c r="F392" s="117"/>
      <c r="G392" s="117"/>
      <c r="H392" s="117"/>
      <c r="I392" s="117"/>
      <c r="J392" s="118" t="s">
        <v>170</v>
      </c>
      <c r="K392" s="117"/>
      <c r="L392" s="118" t="str">
        <f>VLOOKUP(E393,大会記録!E1:F89,2,0)</f>
        <v>14.24</v>
      </c>
      <c r="M392" s="117"/>
      <c r="N392" s="5"/>
    </row>
    <row r="393" spans="1:14" ht="19.5" hidden="1" customHeight="1">
      <c r="A393" s="6"/>
      <c r="B393" s="80">
        <v>2</v>
      </c>
      <c r="C393" s="81" t="s">
        <v>171</v>
      </c>
      <c r="D393" s="119"/>
      <c r="E393" s="83">
        <v>24</v>
      </c>
      <c r="F393" s="124" t="s">
        <v>172</v>
      </c>
      <c r="G393" s="85" t="s">
        <v>173</v>
      </c>
      <c r="H393" s="86" t="s">
        <v>174</v>
      </c>
      <c r="I393" s="120"/>
      <c r="J393" s="87" t="s">
        <v>176</v>
      </c>
      <c r="K393" s="86" t="s">
        <v>177</v>
      </c>
      <c r="L393" s="121"/>
      <c r="M393" s="89" t="s">
        <v>178</v>
      </c>
      <c r="N393" s="90"/>
    </row>
    <row r="394" spans="1:14" ht="19.5" hidden="1" customHeight="1">
      <c r="A394" s="6"/>
      <c r="B394" s="4"/>
      <c r="C394" s="91"/>
      <c r="D394" s="92" t="s">
        <v>179</v>
      </c>
      <c r="E394" s="93" t="str">
        <f>CONCATENATE(E393,"-",B393,"-",D394)</f>
        <v>24-2-1</v>
      </c>
      <c r="F394" s="127">
        <f>VLOOKUP(E1:E722,種目一覧!D1:F506,3,0)</f>
        <v>0</v>
      </c>
      <c r="G394" s="95">
        <f>VLOOKUP(E1:E722,種目一覧!D1:G506,4,0)</f>
        <v>0</v>
      </c>
      <c r="H394" s="126">
        <f>VLOOKUP(E1:E722,種目一覧!D1:E506,2,0)</f>
        <v>0</v>
      </c>
      <c r="I394" s="97"/>
      <c r="J394" s="98" t="str">
        <f>'PGM (入力用)'!J395</f>
        <v/>
      </c>
      <c r="K394" s="99" t="str">
        <f>'PGM (入力用)'!K395</f>
        <v/>
      </c>
      <c r="L394" s="100" t="str">
        <f>'PGM (入力用)'!L395</f>
        <v/>
      </c>
      <c r="M394" s="101"/>
      <c r="N394" s="102"/>
    </row>
    <row r="395" spans="1:14" ht="19.5" hidden="1" customHeight="1">
      <c r="A395" s="6"/>
      <c r="B395" s="4"/>
      <c r="C395" s="91"/>
      <c r="D395" s="92" t="s">
        <v>181</v>
      </c>
      <c r="E395" s="93" t="str">
        <f>CONCATENATE(E393,"-",B393,"-",D395)</f>
        <v>24-2-2</v>
      </c>
      <c r="F395" s="127">
        <f>VLOOKUP(E1:E722,種目一覧!D1:F506,3,0)</f>
        <v>0</v>
      </c>
      <c r="G395" s="95">
        <f>VLOOKUP(E1:E722,種目一覧!D1:G506,4,0)</f>
        <v>0</v>
      </c>
      <c r="H395" s="126">
        <f>VLOOKUP(E1:E722,種目一覧!D1:E506,2,0)</f>
        <v>0</v>
      </c>
      <c r="I395" s="97"/>
      <c r="J395" s="98" t="str">
        <f>'PGM (入力用)'!J396</f>
        <v/>
      </c>
      <c r="K395" s="99" t="str">
        <f>'PGM (入力用)'!K396</f>
        <v/>
      </c>
      <c r="L395" s="100" t="str">
        <f>'PGM (入力用)'!L396</f>
        <v/>
      </c>
      <c r="M395" s="101"/>
      <c r="N395" s="102"/>
    </row>
    <row r="396" spans="1:14" ht="19.5" hidden="1" customHeight="1">
      <c r="A396" s="6"/>
      <c r="B396" s="4"/>
      <c r="C396" s="91"/>
      <c r="D396" s="92" t="s">
        <v>182</v>
      </c>
      <c r="E396" s="93" t="str">
        <f>CONCATENATE(E393,"-",B393,"-",D396)</f>
        <v>24-2-3</v>
      </c>
      <c r="F396" s="127">
        <f>VLOOKUP(E1:E722,種目一覧!D1:F506,3,0)</f>
        <v>0</v>
      </c>
      <c r="G396" s="95">
        <f>VLOOKUP(E1:E722,種目一覧!D1:G506,4,0)</f>
        <v>0</v>
      </c>
      <c r="H396" s="126">
        <f>VLOOKUP(E1:E722,種目一覧!D1:E506,2,0)</f>
        <v>0</v>
      </c>
      <c r="I396" s="97"/>
      <c r="J396" s="98" t="str">
        <f>'PGM (入力用)'!J397</f>
        <v/>
      </c>
      <c r="K396" s="99" t="str">
        <f>'PGM (入力用)'!K397</f>
        <v/>
      </c>
      <c r="L396" s="100" t="str">
        <f>'PGM (入力用)'!L397</f>
        <v/>
      </c>
      <c r="M396" s="101"/>
      <c r="N396" s="102"/>
    </row>
    <row r="397" spans="1:14" ht="19.5" hidden="1" customHeight="1">
      <c r="A397" s="6"/>
      <c r="B397" s="4"/>
      <c r="C397" s="91"/>
      <c r="D397" s="92" t="s">
        <v>183</v>
      </c>
      <c r="E397" s="93" t="str">
        <f>CONCATENATE(E393,"-",B393,"-",D397)</f>
        <v>24-2-4</v>
      </c>
      <c r="F397" s="127">
        <f>VLOOKUP(E1:E722,種目一覧!D1:F506,3,0)</f>
        <v>0</v>
      </c>
      <c r="G397" s="95">
        <f>VLOOKUP(E1:E722,種目一覧!D1:G506,4,0)</f>
        <v>0</v>
      </c>
      <c r="H397" s="126">
        <f>VLOOKUP(E1:E722,種目一覧!D1:E506,2,0)</f>
        <v>0</v>
      </c>
      <c r="I397" s="97"/>
      <c r="J397" s="98" t="str">
        <f>'PGM (入力用)'!J398</f>
        <v/>
      </c>
      <c r="K397" s="99" t="str">
        <f>'PGM (入力用)'!K398</f>
        <v/>
      </c>
      <c r="L397" s="100" t="str">
        <f>'PGM (入力用)'!L398</f>
        <v/>
      </c>
      <c r="M397" s="101"/>
      <c r="N397" s="102"/>
    </row>
    <row r="398" spans="1:14" ht="19.5" hidden="1" customHeight="1">
      <c r="A398" s="6"/>
      <c r="B398" s="4"/>
      <c r="C398" s="91"/>
      <c r="D398" s="92" t="s">
        <v>184</v>
      </c>
      <c r="E398" s="93" t="str">
        <f>CONCATENATE(E393,"-",B393,"-",D398)</f>
        <v>24-2-5</v>
      </c>
      <c r="F398" s="127">
        <f>VLOOKUP(E1:E722,種目一覧!D1:F506,3,0)</f>
        <v>0</v>
      </c>
      <c r="G398" s="95">
        <f>VLOOKUP(E1:E722,種目一覧!D1:G506,4,0)</f>
        <v>0</v>
      </c>
      <c r="H398" s="126">
        <f>VLOOKUP(E1:E722,種目一覧!D1:E506,2,0)</f>
        <v>0</v>
      </c>
      <c r="I398" s="97"/>
      <c r="J398" s="98" t="str">
        <f>'PGM (入力用)'!J399</f>
        <v/>
      </c>
      <c r="K398" s="99" t="str">
        <f>'PGM (入力用)'!K399</f>
        <v/>
      </c>
      <c r="L398" s="100" t="str">
        <f>'PGM (入力用)'!L399</f>
        <v/>
      </c>
      <c r="M398" s="101"/>
      <c r="N398" s="102"/>
    </row>
    <row r="399" spans="1:14" ht="19.5" hidden="1" customHeight="1">
      <c r="A399" s="6"/>
      <c r="B399" s="4"/>
      <c r="C399" s="91"/>
      <c r="D399" s="92" t="s">
        <v>185</v>
      </c>
      <c r="E399" s="93" t="str">
        <f>CONCATENATE(E393,"-",B393,"-",D399)</f>
        <v>24-2-6</v>
      </c>
      <c r="F399" s="127">
        <f>VLOOKUP(E1:E722,種目一覧!D1:F506,3,0)</f>
        <v>0</v>
      </c>
      <c r="G399" s="95">
        <f>VLOOKUP(E1:E722,種目一覧!D1:G506,4,0)</f>
        <v>0</v>
      </c>
      <c r="H399" s="126">
        <f>VLOOKUP(E1:E722,種目一覧!D1:E506,2,0)</f>
        <v>0</v>
      </c>
      <c r="I399" s="97"/>
      <c r="J399" s="98" t="str">
        <f>'PGM (入力用)'!J400</f>
        <v/>
      </c>
      <c r="K399" s="99" t="str">
        <f>'PGM (入力用)'!K400</f>
        <v/>
      </c>
      <c r="L399" s="100" t="str">
        <f>'PGM (入力用)'!L400</f>
        <v/>
      </c>
      <c r="M399" s="101"/>
      <c r="N399" s="102"/>
    </row>
    <row r="400" spans="1:14" ht="19.5" hidden="1" customHeight="1">
      <c r="A400" s="6"/>
      <c r="B400" s="4"/>
      <c r="C400" s="91"/>
      <c r="D400" s="104" t="s">
        <v>186</v>
      </c>
      <c r="E400" s="110" t="str">
        <f>CONCATENATE(E393,"-",B393,"-",D400)</f>
        <v>24-2-7</v>
      </c>
      <c r="F400" s="111">
        <f>VLOOKUP(E1:E722,種目一覧!D1:F506,3,0)</f>
        <v>0</v>
      </c>
      <c r="G400" s="112">
        <f>VLOOKUP(E1:E722,種目一覧!D1:G506,4,0)</f>
        <v>0</v>
      </c>
      <c r="H400" s="113">
        <f>VLOOKUP(E1:E722,種目一覧!D1:E506,2,0)</f>
        <v>0</v>
      </c>
      <c r="I400" s="114"/>
      <c r="J400" s="107" t="str">
        <f>'PGM (入力用)'!J401</f>
        <v/>
      </c>
      <c r="K400" s="108" t="str">
        <f>'PGM (入力用)'!K401</f>
        <v/>
      </c>
      <c r="L400" s="109" t="str">
        <f>'PGM (入力用)'!L401</f>
        <v/>
      </c>
      <c r="M400" s="115"/>
      <c r="N400" s="102"/>
    </row>
    <row r="401" spans="1:14" ht="19.5" customHeight="1">
      <c r="A401" s="6"/>
      <c r="B401" s="4"/>
      <c r="C401" s="4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5"/>
    </row>
    <row r="402" spans="1:14" ht="19.5" customHeight="1">
      <c r="A402" s="23" t="s">
        <v>210</v>
      </c>
      <c r="B402" s="4"/>
      <c r="C402" s="4"/>
      <c r="D402" s="117"/>
      <c r="E402" s="117"/>
      <c r="F402" s="117"/>
      <c r="G402" s="117"/>
      <c r="H402" s="117"/>
      <c r="I402" s="117"/>
      <c r="J402" s="118" t="s">
        <v>170</v>
      </c>
      <c r="K402" s="117"/>
      <c r="L402" s="118" t="str">
        <f>VLOOKUP(E403,大会記録!E1:F89,2,0)</f>
        <v xml:space="preserve"> 　14.85 </v>
      </c>
      <c r="M402" s="117"/>
      <c r="N402" s="5"/>
    </row>
    <row r="403" spans="1:14" ht="19.5" customHeight="1">
      <c r="A403" s="6"/>
      <c r="B403" s="80">
        <v>1</v>
      </c>
      <c r="C403" s="81" t="s">
        <v>171</v>
      </c>
      <c r="D403" s="119"/>
      <c r="E403" s="83">
        <v>25</v>
      </c>
      <c r="F403" s="84" t="s">
        <v>172</v>
      </c>
      <c r="G403" s="85" t="s">
        <v>173</v>
      </c>
      <c r="H403" s="86" t="s">
        <v>174</v>
      </c>
      <c r="I403" s="120"/>
      <c r="J403" s="87" t="s">
        <v>176</v>
      </c>
      <c r="K403" s="86" t="s">
        <v>177</v>
      </c>
      <c r="L403" s="121"/>
      <c r="M403" s="89" t="s">
        <v>178</v>
      </c>
      <c r="N403" s="90"/>
    </row>
    <row r="404" spans="1:14" ht="19.5" customHeight="1">
      <c r="A404" s="6"/>
      <c r="B404" s="4"/>
      <c r="C404" s="91"/>
      <c r="D404" s="92" t="s">
        <v>179</v>
      </c>
      <c r="E404" s="93" t="str">
        <f>CONCATENATE(E403,"-",B403,"-",D404)</f>
        <v>25-1-1</v>
      </c>
      <c r="F404" s="94" t="str">
        <f>VLOOKUP(E1:E722,種目一覧!D1:F506,3,0)</f>
        <v>　</v>
      </c>
      <c r="G404" s="95">
        <f>VLOOKUP(E1:E722,種目一覧!D1:G506,4,0)</f>
        <v>0</v>
      </c>
      <c r="H404" s="96" t="str">
        <f>VLOOKUP(E1:E722,種目一覧!D1:E506,2,0)</f>
        <v>　</v>
      </c>
      <c r="I404" s="97"/>
      <c r="J404" s="98" t="str">
        <f>'PGM (入力用)'!J405</f>
        <v/>
      </c>
      <c r="K404" s="99" t="str">
        <f>'PGM (入力用)'!K405</f>
        <v/>
      </c>
      <c r="L404" s="100" t="str">
        <f>'PGM (入力用)'!L405</f>
        <v/>
      </c>
      <c r="M404" s="101"/>
      <c r="N404" s="102"/>
    </row>
    <row r="405" spans="1:14" ht="19.5" customHeight="1">
      <c r="A405" s="6"/>
      <c r="B405" s="4"/>
      <c r="C405" s="91"/>
      <c r="D405" s="92" t="s">
        <v>181</v>
      </c>
      <c r="E405" s="93" t="str">
        <f>CONCATENATE(E403,"-",B403,"-",D405)</f>
        <v>25-1-2</v>
      </c>
      <c r="F405" s="94" t="str">
        <f>VLOOKUP(E1:E722,種目一覧!D1:F506,3,0)</f>
        <v>　</v>
      </c>
      <c r="G405" s="95">
        <f>VLOOKUP(E1:E722,種目一覧!D1:G506,4,0)</f>
        <v>0</v>
      </c>
      <c r="H405" s="96" t="str">
        <f>VLOOKUP(E1:E722,種目一覧!D1:E506,2,0)</f>
        <v>　</v>
      </c>
      <c r="I405" s="97"/>
      <c r="J405" s="98" t="str">
        <f>'PGM (入力用)'!J406</f>
        <v/>
      </c>
      <c r="K405" s="99" t="str">
        <f>'PGM (入力用)'!K406</f>
        <v/>
      </c>
      <c r="L405" s="100" t="str">
        <f>'PGM (入力用)'!L406</f>
        <v/>
      </c>
      <c r="M405" s="101"/>
      <c r="N405" s="102"/>
    </row>
    <row r="406" spans="1:14" ht="19.5" customHeight="1">
      <c r="A406" s="6"/>
      <c r="B406" s="4"/>
      <c r="C406" s="91"/>
      <c r="D406" s="92" t="s">
        <v>182</v>
      </c>
      <c r="E406" s="93" t="str">
        <f>CONCATENATE(E403,"-",B403,"-",D406)</f>
        <v>25-1-3</v>
      </c>
      <c r="F406" s="94" t="str">
        <f>VLOOKUP(E1:E722,種目一覧!D1:F506,3,0)</f>
        <v>山下　まどか</v>
      </c>
      <c r="G406" s="103" t="str">
        <f>VLOOKUP(E1:E722,種目一覧!D1:G506,4,0)</f>
        <v>やました　まどか</v>
      </c>
      <c r="H406" s="96" t="str">
        <f>VLOOKUP(E1:E722,種目一覧!D1:E506,2,0)</f>
        <v>みずほ</v>
      </c>
      <c r="I406" s="97"/>
      <c r="J406" s="98" t="str">
        <f>'PGM (入力用)'!J407</f>
        <v/>
      </c>
      <c r="K406" s="99" t="str">
        <f>'PGM (入力用)'!K407</f>
        <v/>
      </c>
      <c r="L406" s="100" t="str">
        <f>'PGM (入力用)'!L407</f>
        <v/>
      </c>
      <c r="M406" s="101"/>
      <c r="N406" s="102"/>
    </row>
    <row r="407" spans="1:14" ht="19.5" customHeight="1">
      <c r="A407" s="6"/>
      <c r="B407" s="4"/>
      <c r="C407" s="91"/>
      <c r="D407" s="92" t="s">
        <v>183</v>
      </c>
      <c r="E407" s="93" t="str">
        <f>CONCATENATE(E403,"-",B403,"-",D407)</f>
        <v>25-1-4</v>
      </c>
      <c r="F407" s="94" t="str">
        <f>VLOOKUP(E1:E722,種目一覧!D1:F506,3,0)</f>
        <v>　</v>
      </c>
      <c r="G407" s="95">
        <f>VLOOKUP(E1:E722,種目一覧!D1:G506,4,0)</f>
        <v>0</v>
      </c>
      <c r="H407" s="96" t="str">
        <f>VLOOKUP(E1:E722,種目一覧!D1:E506,2,0)</f>
        <v>　</v>
      </c>
      <c r="I407" s="97"/>
      <c r="J407" s="98" t="str">
        <f>'PGM (入力用)'!J408</f>
        <v/>
      </c>
      <c r="K407" s="99" t="str">
        <f>'PGM (入力用)'!K408</f>
        <v/>
      </c>
      <c r="L407" s="100" t="str">
        <f>'PGM (入力用)'!L408</f>
        <v/>
      </c>
      <c r="M407" s="101"/>
      <c r="N407" s="102"/>
    </row>
    <row r="408" spans="1:14" ht="19.5" customHeight="1">
      <c r="A408" s="6"/>
      <c r="B408" s="4"/>
      <c r="C408" s="91"/>
      <c r="D408" s="92" t="s">
        <v>184</v>
      </c>
      <c r="E408" s="93" t="str">
        <f>CONCATENATE(E403,"-",B403,"-",D408)</f>
        <v>25-1-5</v>
      </c>
      <c r="F408" s="94" t="str">
        <f>VLOOKUP(E1:E722,種目一覧!D1:F506,3,0)</f>
        <v>　</v>
      </c>
      <c r="G408" s="95">
        <f>VLOOKUP(E1:E722,種目一覧!D1:G506,4,0)</f>
        <v>0</v>
      </c>
      <c r="H408" s="96" t="str">
        <f>VLOOKUP(E1:E722,種目一覧!D1:E506,2,0)</f>
        <v>　</v>
      </c>
      <c r="I408" s="97"/>
      <c r="J408" s="98" t="str">
        <f>'PGM (入力用)'!J409</f>
        <v/>
      </c>
      <c r="K408" s="99" t="str">
        <f>'PGM (入力用)'!K409</f>
        <v/>
      </c>
      <c r="L408" s="100" t="str">
        <f>'PGM (入力用)'!L409</f>
        <v/>
      </c>
      <c r="M408" s="101"/>
      <c r="N408" s="102"/>
    </row>
    <row r="409" spans="1:14" ht="19.5" customHeight="1">
      <c r="A409" s="6"/>
      <c r="B409" s="4"/>
      <c r="C409" s="91"/>
      <c r="D409" s="104" t="s">
        <v>185</v>
      </c>
      <c r="E409" s="93" t="str">
        <f>CONCATENATE(E403,"-",B403,"-",D409)</f>
        <v>25-1-6</v>
      </c>
      <c r="F409" s="105" t="str">
        <f>VLOOKUP(E1:E722,種目一覧!D1:F506,3,0)</f>
        <v>　</v>
      </c>
      <c r="G409" s="95">
        <f>VLOOKUP(E1:E722,種目一覧!D1:G506,4,0)</f>
        <v>0</v>
      </c>
      <c r="H409" s="106" t="str">
        <f>VLOOKUP(E1:E722,種目一覧!D1:E506,2,0)</f>
        <v>　</v>
      </c>
      <c r="I409" s="97"/>
      <c r="J409" s="107" t="str">
        <f>'PGM (入力用)'!J410</f>
        <v/>
      </c>
      <c r="K409" s="108" t="str">
        <f>'PGM (入力用)'!K410</f>
        <v/>
      </c>
      <c r="L409" s="109" t="str">
        <f>'PGM (入力用)'!L410</f>
        <v/>
      </c>
      <c r="M409" s="101"/>
      <c r="N409" s="102"/>
    </row>
    <row r="410" spans="1:14" ht="19.5" hidden="1" customHeight="1">
      <c r="A410" s="6"/>
      <c r="B410" s="4"/>
      <c r="C410" s="91"/>
      <c r="D410" s="104" t="s">
        <v>186</v>
      </c>
      <c r="E410" s="110" t="str">
        <f>CONCATENATE(E403,"-",B403,"-",D410)</f>
        <v>25-1-7</v>
      </c>
      <c r="F410" s="123" t="str">
        <f>VLOOKUP(E1:E722,種目一覧!D1:F506,3,0)</f>
        <v>　</v>
      </c>
      <c r="G410" s="112">
        <f>VLOOKUP(E1:E722,種目一覧!D1:G506,4,0)</f>
        <v>0</v>
      </c>
      <c r="H410" s="106" t="str">
        <f>VLOOKUP(E1:E722,種目一覧!D1:E506,2,0)</f>
        <v>　</v>
      </c>
      <c r="I410" s="114"/>
      <c r="J410" s="107" t="str">
        <f>'PGM (入力用)'!J411</f>
        <v/>
      </c>
      <c r="K410" s="108" t="str">
        <f>'PGM (入力用)'!K411</f>
        <v/>
      </c>
      <c r="L410" s="109" t="str">
        <f>'PGM (入力用)'!L411</f>
        <v/>
      </c>
      <c r="M410" s="115"/>
      <c r="N410" s="102"/>
    </row>
    <row r="411" spans="1:14" ht="19.5" customHeight="1">
      <c r="A411" s="6"/>
      <c r="B411" s="4"/>
      <c r="C411" s="4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5"/>
    </row>
    <row r="412" spans="1:14" ht="19.5" hidden="1" customHeight="1">
      <c r="A412" s="6"/>
      <c r="B412" s="4"/>
      <c r="C412" s="4"/>
      <c r="D412" s="117"/>
      <c r="E412" s="117"/>
      <c r="F412" s="117"/>
      <c r="G412" s="117"/>
      <c r="H412" s="117"/>
      <c r="I412" s="117"/>
      <c r="J412" s="118" t="s">
        <v>170</v>
      </c>
      <c r="K412" s="117"/>
      <c r="L412" s="118" t="str">
        <f>VLOOKUP(E413,大会記録!E1:F89,2,0)</f>
        <v xml:space="preserve"> 　14.85 </v>
      </c>
      <c r="M412" s="117"/>
      <c r="N412" s="5"/>
    </row>
    <row r="413" spans="1:14" ht="19.5" hidden="1" customHeight="1">
      <c r="A413" s="6"/>
      <c r="B413" s="80">
        <v>2</v>
      </c>
      <c r="C413" s="81" t="s">
        <v>171</v>
      </c>
      <c r="D413" s="119"/>
      <c r="E413" s="83">
        <v>25</v>
      </c>
      <c r="F413" s="124" t="s">
        <v>172</v>
      </c>
      <c r="G413" s="85" t="s">
        <v>173</v>
      </c>
      <c r="H413" s="86" t="s">
        <v>174</v>
      </c>
      <c r="I413" s="120"/>
      <c r="J413" s="87" t="s">
        <v>176</v>
      </c>
      <c r="K413" s="86" t="s">
        <v>177</v>
      </c>
      <c r="L413" s="121"/>
      <c r="M413" s="89" t="s">
        <v>178</v>
      </c>
      <c r="N413" s="90"/>
    </row>
    <row r="414" spans="1:14" ht="19.5" hidden="1" customHeight="1">
      <c r="A414" s="6"/>
      <c r="B414" s="4"/>
      <c r="C414" s="91"/>
      <c r="D414" s="92" t="s">
        <v>179</v>
      </c>
      <c r="E414" s="93" t="str">
        <f>CONCATENATE(E413,"-",B413,"-",D414)</f>
        <v>25-2-1</v>
      </c>
      <c r="F414" s="127">
        <f>VLOOKUP(E1:E722,種目一覧!D1:F506,3,0)</f>
        <v>0</v>
      </c>
      <c r="G414" s="95">
        <f>VLOOKUP(E1:E722,種目一覧!D1:G506,4,0)</f>
        <v>0</v>
      </c>
      <c r="H414" s="126">
        <f>VLOOKUP(E1:E722,種目一覧!D1:E506,2,0)</f>
        <v>0</v>
      </c>
      <c r="I414" s="97"/>
      <c r="J414" s="98" t="str">
        <f>'PGM (入力用)'!J415</f>
        <v/>
      </c>
      <c r="K414" s="99" t="str">
        <f>'PGM (入力用)'!K415</f>
        <v/>
      </c>
      <c r="L414" s="100" t="str">
        <f>'PGM (入力用)'!L415</f>
        <v/>
      </c>
      <c r="M414" s="101"/>
      <c r="N414" s="102"/>
    </row>
    <row r="415" spans="1:14" ht="19.5" hidden="1" customHeight="1">
      <c r="A415" s="6"/>
      <c r="B415" s="4"/>
      <c r="C415" s="91"/>
      <c r="D415" s="92" t="s">
        <v>181</v>
      </c>
      <c r="E415" s="93" t="str">
        <f>CONCATENATE(E413,"-",B413,"-",D415)</f>
        <v>25-2-2</v>
      </c>
      <c r="F415" s="127">
        <f>VLOOKUP(E1:E722,種目一覧!D1:F506,3,0)</f>
        <v>0</v>
      </c>
      <c r="G415" s="95">
        <f>VLOOKUP(E1:E722,種目一覧!D1:G506,4,0)</f>
        <v>0</v>
      </c>
      <c r="H415" s="126">
        <f>VLOOKUP(E1:E722,種目一覧!D1:E506,2,0)</f>
        <v>0</v>
      </c>
      <c r="I415" s="97"/>
      <c r="J415" s="98" t="str">
        <f>'PGM (入力用)'!J416</f>
        <v/>
      </c>
      <c r="K415" s="99" t="str">
        <f>'PGM (入力用)'!K416</f>
        <v/>
      </c>
      <c r="L415" s="100" t="str">
        <f>'PGM (入力用)'!L416</f>
        <v/>
      </c>
      <c r="M415" s="101"/>
      <c r="N415" s="102"/>
    </row>
    <row r="416" spans="1:14" ht="19.5" hidden="1" customHeight="1">
      <c r="A416" s="6"/>
      <c r="B416" s="4"/>
      <c r="C416" s="91"/>
      <c r="D416" s="92" t="s">
        <v>182</v>
      </c>
      <c r="E416" s="93" t="str">
        <f>CONCATENATE(E413,"-",B413,"-",D416)</f>
        <v>25-2-3</v>
      </c>
      <c r="F416" s="127">
        <f>VLOOKUP(E1:E722,種目一覧!D1:F506,3,0)</f>
        <v>0</v>
      </c>
      <c r="G416" s="95">
        <f>VLOOKUP(E1:E722,種目一覧!D1:G506,4,0)</f>
        <v>0</v>
      </c>
      <c r="H416" s="126">
        <f>VLOOKUP(E1:E722,種目一覧!D1:E506,2,0)</f>
        <v>0</v>
      </c>
      <c r="I416" s="97"/>
      <c r="J416" s="98" t="str">
        <f>'PGM (入力用)'!J417</f>
        <v/>
      </c>
      <c r="K416" s="99" t="str">
        <f>'PGM (入力用)'!K417</f>
        <v/>
      </c>
      <c r="L416" s="100" t="str">
        <f>'PGM (入力用)'!L417</f>
        <v/>
      </c>
      <c r="M416" s="101"/>
      <c r="N416" s="102"/>
    </row>
    <row r="417" spans="1:14" ht="19.5" hidden="1" customHeight="1">
      <c r="A417" s="6"/>
      <c r="B417" s="4"/>
      <c r="C417" s="91"/>
      <c r="D417" s="92" t="s">
        <v>183</v>
      </c>
      <c r="E417" s="93" t="str">
        <f>CONCATENATE(E413,"-",B413,"-",D417)</f>
        <v>25-2-4</v>
      </c>
      <c r="F417" s="127">
        <f>VLOOKUP(E1:E722,種目一覧!D1:F506,3,0)</f>
        <v>0</v>
      </c>
      <c r="G417" s="95">
        <f>VLOOKUP(E1:E722,種目一覧!D1:G506,4,0)</f>
        <v>0</v>
      </c>
      <c r="H417" s="126">
        <f>VLOOKUP(E1:E722,種目一覧!D1:E506,2,0)</f>
        <v>0</v>
      </c>
      <c r="I417" s="97"/>
      <c r="J417" s="98" t="str">
        <f>'PGM (入力用)'!J418</f>
        <v/>
      </c>
      <c r="K417" s="99" t="str">
        <f>'PGM (入力用)'!K418</f>
        <v/>
      </c>
      <c r="L417" s="100" t="str">
        <f>'PGM (入力用)'!L418</f>
        <v/>
      </c>
      <c r="M417" s="101"/>
      <c r="N417" s="102"/>
    </row>
    <row r="418" spans="1:14" ht="19.5" hidden="1" customHeight="1">
      <c r="A418" s="6"/>
      <c r="B418" s="4"/>
      <c r="C418" s="91"/>
      <c r="D418" s="92" t="s">
        <v>184</v>
      </c>
      <c r="E418" s="93" t="str">
        <f>CONCATENATE(E413,"-",B413,"-",D418)</f>
        <v>25-2-5</v>
      </c>
      <c r="F418" s="127">
        <f>VLOOKUP(E1:E722,種目一覧!D1:F506,3,0)</f>
        <v>0</v>
      </c>
      <c r="G418" s="95">
        <f>VLOOKUP(E1:E722,種目一覧!D1:G506,4,0)</f>
        <v>0</v>
      </c>
      <c r="H418" s="126">
        <f>VLOOKUP(E1:E722,種目一覧!D1:E506,2,0)</f>
        <v>0</v>
      </c>
      <c r="I418" s="97"/>
      <c r="J418" s="98" t="str">
        <f>'PGM (入力用)'!J419</f>
        <v/>
      </c>
      <c r="K418" s="99" t="str">
        <f>'PGM (入力用)'!K419</f>
        <v/>
      </c>
      <c r="L418" s="100" t="str">
        <f>'PGM (入力用)'!L419</f>
        <v/>
      </c>
      <c r="M418" s="101"/>
      <c r="N418" s="102"/>
    </row>
    <row r="419" spans="1:14" ht="19.5" hidden="1" customHeight="1">
      <c r="A419" s="6"/>
      <c r="B419" s="4"/>
      <c r="C419" s="91"/>
      <c r="D419" s="92" t="s">
        <v>185</v>
      </c>
      <c r="E419" s="93" t="str">
        <f>CONCATENATE(E413,"-",B413,"-",D419)</f>
        <v>25-2-6</v>
      </c>
      <c r="F419" s="127">
        <f>VLOOKUP(E1:E722,種目一覧!D1:F506,3,0)</f>
        <v>0</v>
      </c>
      <c r="G419" s="95">
        <f>VLOOKUP(E1:E722,種目一覧!D1:G506,4,0)</f>
        <v>0</v>
      </c>
      <c r="H419" s="126">
        <f>VLOOKUP(E1:E722,種目一覧!D1:E506,2,0)</f>
        <v>0</v>
      </c>
      <c r="I419" s="97"/>
      <c r="J419" s="98" t="str">
        <f>'PGM (入力用)'!J420</f>
        <v/>
      </c>
      <c r="K419" s="99" t="str">
        <f>'PGM (入力用)'!K420</f>
        <v/>
      </c>
      <c r="L419" s="100" t="str">
        <f>'PGM (入力用)'!L420</f>
        <v/>
      </c>
      <c r="M419" s="101"/>
      <c r="N419" s="102"/>
    </row>
    <row r="420" spans="1:14" ht="19.5" hidden="1" customHeight="1">
      <c r="A420" s="6"/>
      <c r="B420" s="4"/>
      <c r="C420" s="91"/>
      <c r="D420" s="104" t="s">
        <v>186</v>
      </c>
      <c r="E420" s="110" t="str">
        <f>CONCATENATE(E413,"-",B413,"-",D420)</f>
        <v>25-2-7</v>
      </c>
      <c r="F420" s="111">
        <f>VLOOKUP(E1:E722,種目一覧!D1:F506,3,0)</f>
        <v>0</v>
      </c>
      <c r="G420" s="112">
        <f>VLOOKUP(E1:E722,種目一覧!D1:G506,4,0)</f>
        <v>0</v>
      </c>
      <c r="H420" s="113">
        <f>VLOOKUP(E1:E722,種目一覧!D1:E506,2,0)</f>
        <v>0</v>
      </c>
      <c r="I420" s="114"/>
      <c r="J420" s="107" t="str">
        <f>'PGM (入力用)'!J421</f>
        <v/>
      </c>
      <c r="K420" s="108" t="str">
        <f>'PGM (入力用)'!K421</f>
        <v/>
      </c>
      <c r="L420" s="109" t="str">
        <f>'PGM (入力用)'!L421</f>
        <v/>
      </c>
      <c r="M420" s="115"/>
      <c r="N420" s="102"/>
    </row>
    <row r="421" spans="1:14" ht="19.5" hidden="1" customHeight="1">
      <c r="A421" s="6"/>
      <c r="B421" s="4"/>
      <c r="C421" s="4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5"/>
    </row>
    <row r="422" spans="1:14" ht="19.5" customHeight="1">
      <c r="A422" s="23" t="s">
        <v>211</v>
      </c>
      <c r="B422" s="4"/>
      <c r="C422" s="4"/>
      <c r="D422" s="117"/>
      <c r="E422" s="117"/>
      <c r="F422" s="117"/>
      <c r="G422" s="117"/>
      <c r="H422" s="117"/>
      <c r="I422" s="117"/>
      <c r="J422" s="118" t="s">
        <v>170</v>
      </c>
      <c r="K422" s="117"/>
      <c r="L422" s="118" t="str">
        <f>VLOOKUP(E423,大会記録!E1:F89,2,0)</f>
        <v xml:space="preserve"> 　27.10</v>
      </c>
      <c r="M422" s="117"/>
      <c r="N422" s="5"/>
    </row>
    <row r="423" spans="1:14" ht="19.5" customHeight="1">
      <c r="A423" s="6"/>
      <c r="B423" s="80">
        <v>1</v>
      </c>
      <c r="C423" s="81" t="s">
        <v>171</v>
      </c>
      <c r="D423" s="119"/>
      <c r="E423" s="83">
        <v>26</v>
      </c>
      <c r="F423" s="84" t="s">
        <v>172</v>
      </c>
      <c r="G423" s="85" t="s">
        <v>173</v>
      </c>
      <c r="H423" s="86" t="s">
        <v>174</v>
      </c>
      <c r="I423" s="120"/>
      <c r="J423" s="87" t="s">
        <v>176</v>
      </c>
      <c r="K423" s="86" t="s">
        <v>177</v>
      </c>
      <c r="L423" s="121"/>
      <c r="M423" s="89" t="s">
        <v>178</v>
      </c>
      <c r="N423" s="90"/>
    </row>
    <row r="424" spans="1:14" ht="19.5" customHeight="1">
      <c r="A424" s="6"/>
      <c r="B424" s="4"/>
      <c r="C424" s="91"/>
      <c r="D424" s="92" t="s">
        <v>179</v>
      </c>
      <c r="E424" s="93" t="str">
        <f>CONCATENATE(E423,"-",B423,"-",D424)</f>
        <v>26-1-1</v>
      </c>
      <c r="F424" s="94" t="str">
        <f>VLOOKUP(E1:E722,種目一覧!D1:F506,3,0)</f>
        <v>　</v>
      </c>
      <c r="G424" s="95">
        <f>VLOOKUP(E1:E722,種目一覧!D1:G506,4,0)</f>
        <v>0</v>
      </c>
      <c r="H424" s="96" t="str">
        <f>VLOOKUP(E1:E722,種目一覧!D1:E506,2,0)</f>
        <v>　</v>
      </c>
      <c r="I424" s="97"/>
      <c r="J424" s="98" t="str">
        <f>'PGM (入力用)'!J425</f>
        <v/>
      </c>
      <c r="K424" s="99" t="str">
        <f>'PGM (入力用)'!K425</f>
        <v/>
      </c>
      <c r="L424" s="100" t="str">
        <f>'PGM (入力用)'!L425</f>
        <v/>
      </c>
      <c r="M424" s="101"/>
      <c r="N424" s="102"/>
    </row>
    <row r="425" spans="1:14" ht="19.5" customHeight="1">
      <c r="A425" s="6"/>
      <c r="B425" s="4"/>
      <c r="C425" s="91"/>
      <c r="D425" s="92" t="s">
        <v>181</v>
      </c>
      <c r="E425" s="93" t="str">
        <f>CONCATENATE(E423,"-",B423,"-",D425)</f>
        <v>26-1-2</v>
      </c>
      <c r="F425" s="94" t="str">
        <f>VLOOKUP(E1:E722,種目一覧!D1:F506,3,0)</f>
        <v>中島　悠貴</v>
      </c>
      <c r="G425" s="103" t="str">
        <f>VLOOKUP(E1:E722,種目一覧!D1:G506,4,0)</f>
        <v>なかじま　ゆうき</v>
      </c>
      <c r="H425" s="96" t="str">
        <f>VLOOKUP(E1:E722,種目一覧!D1:E506,2,0)</f>
        <v>みずほ</v>
      </c>
      <c r="I425" s="97"/>
      <c r="J425" s="98" t="str">
        <f>'PGM (入力用)'!J426</f>
        <v/>
      </c>
      <c r="K425" s="99" t="str">
        <f>'PGM (入力用)'!K426</f>
        <v/>
      </c>
      <c r="L425" s="100" t="str">
        <f>'PGM (入力用)'!L426</f>
        <v/>
      </c>
      <c r="M425" s="101"/>
      <c r="N425" s="102"/>
    </row>
    <row r="426" spans="1:14" ht="19.5" customHeight="1">
      <c r="A426" s="6"/>
      <c r="B426" s="4"/>
      <c r="C426" s="91"/>
      <c r="D426" s="92" t="s">
        <v>182</v>
      </c>
      <c r="E426" s="93" t="str">
        <f>CONCATENATE(E423,"-",B423,"-",D426)</f>
        <v>26-1-3</v>
      </c>
      <c r="F426" s="94" t="str">
        <f>VLOOKUP(E1:E722,種目一覧!D1:F506,3,0)</f>
        <v>三宅　高弘</v>
      </c>
      <c r="G426" s="103" t="str">
        <f>VLOOKUP(E1:E722,種目一覧!D1:G506,4,0)</f>
        <v>みやけ　たかひろ</v>
      </c>
      <c r="H426" s="96" t="str">
        <f>VLOOKUP(E1:E722,種目一覧!D1:E506,2,0)</f>
        <v>北陸銀行</v>
      </c>
      <c r="I426" s="97"/>
      <c r="J426" s="98" t="str">
        <f>'PGM (入力用)'!J427</f>
        <v/>
      </c>
      <c r="K426" s="99" t="str">
        <f>'PGM (入力用)'!K427</f>
        <v/>
      </c>
      <c r="L426" s="100" t="str">
        <f>'PGM (入力用)'!L427</f>
        <v/>
      </c>
      <c r="M426" s="101"/>
      <c r="N426" s="102"/>
    </row>
    <row r="427" spans="1:14" ht="19.5" customHeight="1">
      <c r="A427" s="6"/>
      <c r="B427" s="4"/>
      <c r="C427" s="91"/>
      <c r="D427" s="92" t="s">
        <v>183</v>
      </c>
      <c r="E427" s="93" t="str">
        <f>CONCATENATE(E423,"-",B423,"-",D427)</f>
        <v>26-1-4</v>
      </c>
      <c r="F427" s="94" t="str">
        <f>VLOOKUP(E1:E722,種目一覧!D1:F506,3,0)</f>
        <v>岩崎　裕樹</v>
      </c>
      <c r="G427" s="103" t="str">
        <f>VLOOKUP(E1:E722,種目一覧!D1:G506,4,0)</f>
        <v>いわさき　ゆうき</v>
      </c>
      <c r="H427" s="96" t="str">
        <f>VLOOKUP(E1:E722,種目一覧!D1:E506,2,0)</f>
        <v>みずほ</v>
      </c>
      <c r="I427" s="97"/>
      <c r="J427" s="98" t="str">
        <f>'PGM (入力用)'!J428</f>
        <v/>
      </c>
      <c r="K427" s="99" t="str">
        <f>'PGM (入力用)'!K428</f>
        <v/>
      </c>
      <c r="L427" s="100" t="str">
        <f>'PGM (入力用)'!L428</f>
        <v/>
      </c>
      <c r="M427" s="101"/>
      <c r="N427" s="102"/>
    </row>
    <row r="428" spans="1:14" ht="19.5" customHeight="1">
      <c r="A428" s="6"/>
      <c r="B428" s="4"/>
      <c r="C428" s="91"/>
      <c r="D428" s="92" t="s">
        <v>184</v>
      </c>
      <c r="E428" s="93" t="str">
        <f>CONCATENATE(E423,"-",B423,"-",D428)</f>
        <v>26-1-5</v>
      </c>
      <c r="F428" s="94" t="str">
        <f>VLOOKUP(E1:E722,種目一覧!D1:F506,3,0)</f>
        <v>　</v>
      </c>
      <c r="G428" s="95">
        <f>VLOOKUP(E1:E722,種目一覧!D1:G506,4,0)</f>
        <v>0</v>
      </c>
      <c r="H428" s="96" t="str">
        <f>VLOOKUP(E1:E722,種目一覧!D1:E506,2,0)</f>
        <v>　</v>
      </c>
      <c r="I428" s="97"/>
      <c r="J428" s="98" t="str">
        <f>'PGM (入力用)'!J429</f>
        <v/>
      </c>
      <c r="K428" s="99" t="str">
        <f>'PGM (入力用)'!K429</f>
        <v/>
      </c>
      <c r="L428" s="100" t="str">
        <f>'PGM (入力用)'!L429</f>
        <v/>
      </c>
      <c r="M428" s="101"/>
      <c r="N428" s="102"/>
    </row>
    <row r="429" spans="1:14" ht="19.5" customHeight="1">
      <c r="A429" s="6"/>
      <c r="B429" s="4"/>
      <c r="C429" s="91"/>
      <c r="D429" s="104" t="s">
        <v>185</v>
      </c>
      <c r="E429" s="93" t="str">
        <f>CONCATENATE(E423,"-",B423,"-",D429)</f>
        <v>26-1-6</v>
      </c>
      <c r="F429" s="105" t="str">
        <f>VLOOKUP(E1:E722,種目一覧!D1:F506,3,0)</f>
        <v>　</v>
      </c>
      <c r="G429" s="95">
        <f>VLOOKUP(E1:E722,種目一覧!D1:G506,4,0)</f>
        <v>0</v>
      </c>
      <c r="H429" s="106" t="str">
        <f>VLOOKUP(E1:E722,種目一覧!D1:E506,2,0)</f>
        <v>　</v>
      </c>
      <c r="I429" s="97"/>
      <c r="J429" s="107" t="str">
        <f>'PGM (入力用)'!J430</f>
        <v/>
      </c>
      <c r="K429" s="108" t="str">
        <f>'PGM (入力用)'!K430</f>
        <v/>
      </c>
      <c r="L429" s="109" t="str">
        <f>'PGM (入力用)'!L430</f>
        <v/>
      </c>
      <c r="M429" s="101"/>
      <c r="N429" s="102"/>
    </row>
    <row r="430" spans="1:14" ht="19.5" hidden="1" customHeight="1">
      <c r="A430" s="6"/>
      <c r="B430" s="4"/>
      <c r="C430" s="91"/>
      <c r="D430" s="104" t="s">
        <v>186</v>
      </c>
      <c r="E430" s="110" t="str">
        <f>CONCATENATE(E423,"-",B423,"-",D430)</f>
        <v>26-1-7</v>
      </c>
      <c r="F430" s="123" t="str">
        <f>VLOOKUP(E1:E722,種目一覧!D1:F506,3,0)</f>
        <v>　</v>
      </c>
      <c r="G430" s="112">
        <f>VLOOKUP(E1:E722,種目一覧!D1:G506,4,0)</f>
        <v>0</v>
      </c>
      <c r="H430" s="106" t="str">
        <f>VLOOKUP(E1:E722,種目一覧!D1:E506,2,0)</f>
        <v>　</v>
      </c>
      <c r="I430" s="114"/>
      <c r="J430" s="107" t="str">
        <f>'PGM (入力用)'!J431</f>
        <v/>
      </c>
      <c r="K430" s="108" t="str">
        <f>'PGM (入力用)'!K431</f>
        <v/>
      </c>
      <c r="L430" s="109" t="str">
        <f>'PGM (入力用)'!L431</f>
        <v/>
      </c>
      <c r="M430" s="115"/>
      <c r="N430" s="102"/>
    </row>
    <row r="431" spans="1:14" ht="19.5" customHeight="1">
      <c r="A431" s="6"/>
      <c r="B431" s="4"/>
      <c r="C431" s="4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5"/>
    </row>
    <row r="432" spans="1:14" ht="19.5" hidden="1" customHeight="1">
      <c r="A432" s="6"/>
      <c r="B432" s="4"/>
      <c r="C432" s="4"/>
      <c r="D432" s="117"/>
      <c r="E432" s="117"/>
      <c r="F432" s="117"/>
      <c r="G432" s="117"/>
      <c r="H432" s="117"/>
      <c r="I432" s="117"/>
      <c r="J432" s="118" t="s">
        <v>170</v>
      </c>
      <c r="K432" s="117"/>
      <c r="L432" s="118" t="str">
        <f>VLOOKUP(E433,大会記録!E1:F89,2,0)</f>
        <v xml:space="preserve"> 　27.10</v>
      </c>
      <c r="M432" s="117"/>
      <c r="N432" s="5"/>
    </row>
    <row r="433" spans="1:14" ht="19.5" hidden="1" customHeight="1">
      <c r="A433" s="6"/>
      <c r="B433" s="80">
        <v>2</v>
      </c>
      <c r="C433" s="81" t="s">
        <v>171</v>
      </c>
      <c r="D433" s="119"/>
      <c r="E433" s="83">
        <v>26</v>
      </c>
      <c r="F433" s="124" t="s">
        <v>172</v>
      </c>
      <c r="G433" s="85" t="s">
        <v>173</v>
      </c>
      <c r="H433" s="86" t="s">
        <v>174</v>
      </c>
      <c r="I433" s="120"/>
      <c r="J433" s="87" t="s">
        <v>176</v>
      </c>
      <c r="K433" s="86" t="s">
        <v>177</v>
      </c>
      <c r="L433" s="121"/>
      <c r="M433" s="89" t="s">
        <v>178</v>
      </c>
      <c r="N433" s="90"/>
    </row>
    <row r="434" spans="1:14" ht="19.5" hidden="1" customHeight="1">
      <c r="A434" s="6"/>
      <c r="B434" s="4"/>
      <c r="C434" s="91"/>
      <c r="D434" s="92" t="s">
        <v>179</v>
      </c>
      <c r="E434" s="93" t="str">
        <f>CONCATENATE(E433,"-",B433,"-",D434)</f>
        <v>26-2-1</v>
      </c>
      <c r="F434" s="127">
        <f>VLOOKUP(E1:E722,種目一覧!D1:F506,3,0)</f>
        <v>0</v>
      </c>
      <c r="G434" s="95">
        <f>VLOOKUP(E1:E722,種目一覧!D1:G506,4,0)</f>
        <v>0</v>
      </c>
      <c r="H434" s="126">
        <f>VLOOKUP(E1:E722,種目一覧!D1:E506,2,0)</f>
        <v>0</v>
      </c>
      <c r="I434" s="97"/>
      <c r="J434" s="98" t="str">
        <f>'PGM (入力用)'!J435</f>
        <v/>
      </c>
      <c r="K434" s="99" t="str">
        <f>'PGM (入力用)'!K435</f>
        <v/>
      </c>
      <c r="L434" s="100" t="str">
        <f>'PGM (入力用)'!L435</f>
        <v/>
      </c>
      <c r="M434" s="101"/>
      <c r="N434" s="102"/>
    </row>
    <row r="435" spans="1:14" ht="19.5" hidden="1" customHeight="1">
      <c r="A435" s="6"/>
      <c r="B435" s="4"/>
      <c r="C435" s="91"/>
      <c r="D435" s="92" t="s">
        <v>181</v>
      </c>
      <c r="E435" s="93" t="str">
        <f>CONCATENATE(E433,"-",B433,"-",D435)</f>
        <v>26-2-2</v>
      </c>
      <c r="F435" s="127">
        <f>VLOOKUP(E1:E722,種目一覧!D1:F506,3,0)</f>
        <v>0</v>
      </c>
      <c r="G435" s="95">
        <f>VLOOKUP(E1:E722,種目一覧!D1:G506,4,0)</f>
        <v>0</v>
      </c>
      <c r="H435" s="126">
        <f>VLOOKUP(E1:E722,種目一覧!D1:E506,2,0)</f>
        <v>0</v>
      </c>
      <c r="I435" s="97"/>
      <c r="J435" s="98" t="str">
        <f>'PGM (入力用)'!J436</f>
        <v/>
      </c>
      <c r="K435" s="99" t="str">
        <f>'PGM (入力用)'!K436</f>
        <v/>
      </c>
      <c r="L435" s="100" t="str">
        <f>'PGM (入力用)'!L436</f>
        <v/>
      </c>
      <c r="M435" s="101"/>
      <c r="N435" s="102"/>
    </row>
    <row r="436" spans="1:14" ht="19.5" hidden="1" customHeight="1">
      <c r="A436" s="6"/>
      <c r="B436" s="4"/>
      <c r="C436" s="91"/>
      <c r="D436" s="92" t="s">
        <v>182</v>
      </c>
      <c r="E436" s="93" t="str">
        <f>CONCATENATE(E433,"-",B433,"-",D436)</f>
        <v>26-2-3</v>
      </c>
      <c r="F436" s="127">
        <f>VLOOKUP(E1:E722,種目一覧!D1:F506,3,0)</f>
        <v>0</v>
      </c>
      <c r="G436" s="95">
        <f>VLOOKUP(E1:E722,種目一覧!D1:G506,4,0)</f>
        <v>0</v>
      </c>
      <c r="H436" s="126">
        <f>VLOOKUP(E1:E722,種目一覧!D1:E506,2,0)</f>
        <v>0</v>
      </c>
      <c r="I436" s="97"/>
      <c r="J436" s="98" t="str">
        <f>'PGM (入力用)'!J437</f>
        <v/>
      </c>
      <c r="K436" s="99" t="str">
        <f>'PGM (入力用)'!K437</f>
        <v/>
      </c>
      <c r="L436" s="100" t="str">
        <f>'PGM (入力用)'!L437</f>
        <v/>
      </c>
      <c r="M436" s="101"/>
      <c r="N436" s="102"/>
    </row>
    <row r="437" spans="1:14" ht="19.5" hidden="1" customHeight="1">
      <c r="A437" s="6"/>
      <c r="B437" s="4"/>
      <c r="C437" s="91"/>
      <c r="D437" s="92" t="s">
        <v>183</v>
      </c>
      <c r="E437" s="93" t="str">
        <f>CONCATENATE(E433,"-",B433,"-",D437)</f>
        <v>26-2-4</v>
      </c>
      <c r="F437" s="127">
        <f>VLOOKUP(E1:E722,種目一覧!D1:F506,3,0)</f>
        <v>0</v>
      </c>
      <c r="G437" s="95">
        <f>VLOOKUP(E1:E722,種目一覧!D1:G506,4,0)</f>
        <v>0</v>
      </c>
      <c r="H437" s="126">
        <f>VLOOKUP(E1:E722,種目一覧!D1:E506,2,0)</f>
        <v>0</v>
      </c>
      <c r="I437" s="97"/>
      <c r="J437" s="98" t="str">
        <f>'PGM (入力用)'!J438</f>
        <v/>
      </c>
      <c r="K437" s="99" t="str">
        <f>'PGM (入力用)'!K438</f>
        <v/>
      </c>
      <c r="L437" s="100" t="str">
        <f>'PGM (入力用)'!L438</f>
        <v/>
      </c>
      <c r="M437" s="101"/>
      <c r="N437" s="102"/>
    </row>
    <row r="438" spans="1:14" ht="19.5" hidden="1" customHeight="1">
      <c r="A438" s="6"/>
      <c r="B438" s="4"/>
      <c r="C438" s="91"/>
      <c r="D438" s="92" t="s">
        <v>184</v>
      </c>
      <c r="E438" s="93" t="str">
        <f>CONCATENATE(E433,"-",B433,"-",D438)</f>
        <v>26-2-5</v>
      </c>
      <c r="F438" s="127">
        <f>VLOOKUP(E1:E722,種目一覧!D1:F506,3,0)</f>
        <v>0</v>
      </c>
      <c r="G438" s="95">
        <f>VLOOKUP(E1:E722,種目一覧!D1:G506,4,0)</f>
        <v>0</v>
      </c>
      <c r="H438" s="126">
        <f>VLOOKUP(E1:E722,種目一覧!D1:E506,2,0)</f>
        <v>0</v>
      </c>
      <c r="I438" s="97"/>
      <c r="J438" s="98" t="str">
        <f>'PGM (入力用)'!J439</f>
        <v/>
      </c>
      <c r="K438" s="99" t="str">
        <f>'PGM (入力用)'!K439</f>
        <v/>
      </c>
      <c r="L438" s="100" t="str">
        <f>'PGM (入力用)'!L439</f>
        <v/>
      </c>
      <c r="M438" s="101"/>
      <c r="N438" s="102"/>
    </row>
    <row r="439" spans="1:14" ht="19.5" hidden="1" customHeight="1">
      <c r="A439" s="6"/>
      <c r="B439" s="4"/>
      <c r="C439" s="91"/>
      <c r="D439" s="92" t="s">
        <v>185</v>
      </c>
      <c r="E439" s="93" t="str">
        <f>CONCATENATE(E433,"-",B433,"-",D439)</f>
        <v>26-2-6</v>
      </c>
      <c r="F439" s="127">
        <f>VLOOKUP(E1:E722,種目一覧!D1:F506,3,0)</f>
        <v>0</v>
      </c>
      <c r="G439" s="95">
        <f>VLOOKUP(E1:E722,種目一覧!D1:G506,4,0)</f>
        <v>0</v>
      </c>
      <c r="H439" s="126">
        <f>VLOOKUP(E1:E722,種目一覧!D1:E506,2,0)</f>
        <v>0</v>
      </c>
      <c r="I439" s="97"/>
      <c r="J439" s="98" t="str">
        <f>'PGM (入力用)'!J440</f>
        <v/>
      </c>
      <c r="K439" s="99" t="str">
        <f>'PGM (入力用)'!K440</f>
        <v/>
      </c>
      <c r="L439" s="100" t="str">
        <f>'PGM (入力用)'!L440</f>
        <v/>
      </c>
      <c r="M439" s="101"/>
      <c r="N439" s="102"/>
    </row>
    <row r="440" spans="1:14" ht="19.5" hidden="1" customHeight="1">
      <c r="A440" s="6"/>
      <c r="B440" s="4"/>
      <c r="C440" s="91"/>
      <c r="D440" s="104" t="s">
        <v>186</v>
      </c>
      <c r="E440" s="110" t="str">
        <f>CONCATENATE(E433,"-",B433,"-",D440)</f>
        <v>26-2-7</v>
      </c>
      <c r="F440" s="111">
        <f>VLOOKUP(E1:E722,種目一覧!D1:F506,3,0)</f>
        <v>0</v>
      </c>
      <c r="G440" s="112">
        <f>VLOOKUP(E1:E722,種目一覧!D1:G506,4,0)</f>
        <v>0</v>
      </c>
      <c r="H440" s="113">
        <f>VLOOKUP(E1:E722,種目一覧!D1:E506,2,0)</f>
        <v>0</v>
      </c>
      <c r="I440" s="114"/>
      <c r="J440" s="107" t="str">
        <f>'PGM (入力用)'!J441</f>
        <v/>
      </c>
      <c r="K440" s="108" t="str">
        <f>'PGM (入力用)'!K441</f>
        <v/>
      </c>
      <c r="L440" s="109" t="str">
        <f>'PGM (入力用)'!L441</f>
        <v/>
      </c>
      <c r="M440" s="115"/>
      <c r="N440" s="102"/>
    </row>
    <row r="441" spans="1:14" ht="19.5" hidden="1" customHeight="1">
      <c r="A441" s="6"/>
      <c r="B441" s="4"/>
      <c r="C441" s="4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5"/>
    </row>
    <row r="442" spans="1:14" ht="19.5" customHeight="1">
      <c r="A442" s="23" t="s">
        <v>212</v>
      </c>
      <c r="B442" s="4"/>
      <c r="C442" s="4"/>
      <c r="D442" s="117"/>
      <c r="E442" s="117"/>
      <c r="F442" s="117"/>
      <c r="G442" s="117"/>
      <c r="H442" s="117"/>
      <c r="I442" s="117"/>
      <c r="J442" s="118" t="s">
        <v>170</v>
      </c>
      <c r="K442" s="117"/>
      <c r="L442" s="118" t="str">
        <f>VLOOKUP(E443,大会記録!E1:F89,2,0)</f>
        <v>25.42</v>
      </c>
      <c r="M442" s="117"/>
      <c r="N442" s="5"/>
    </row>
    <row r="443" spans="1:14" ht="19.5" customHeight="1">
      <c r="A443" s="6"/>
      <c r="B443" s="80">
        <v>1</v>
      </c>
      <c r="C443" s="81" t="s">
        <v>171</v>
      </c>
      <c r="D443" s="119"/>
      <c r="E443" s="83">
        <v>27</v>
      </c>
      <c r="F443" s="84" t="s">
        <v>172</v>
      </c>
      <c r="G443" s="85" t="s">
        <v>173</v>
      </c>
      <c r="H443" s="86" t="s">
        <v>174</v>
      </c>
      <c r="I443" s="120"/>
      <c r="J443" s="87" t="s">
        <v>176</v>
      </c>
      <c r="K443" s="86" t="s">
        <v>177</v>
      </c>
      <c r="L443" s="121"/>
      <c r="M443" s="89" t="s">
        <v>178</v>
      </c>
      <c r="N443" s="90"/>
    </row>
    <row r="444" spans="1:14" ht="19.5" customHeight="1">
      <c r="A444" s="6"/>
      <c r="B444" s="4"/>
      <c r="C444" s="91"/>
      <c r="D444" s="92" t="s">
        <v>179</v>
      </c>
      <c r="E444" s="93" t="str">
        <f>CONCATENATE(E443,"-",B443,"-",D444)</f>
        <v>27-1-1</v>
      </c>
      <c r="F444" s="94" t="str">
        <f>VLOOKUP(E1:E722,種目一覧!D1:F506,3,0)</f>
        <v>　</v>
      </c>
      <c r="G444" s="95">
        <f>VLOOKUP(E1:E722,種目一覧!D1:G506,4,0)</f>
        <v>0</v>
      </c>
      <c r="H444" s="96" t="str">
        <f>VLOOKUP(E1:E722,種目一覧!D1:E506,2,0)</f>
        <v>　</v>
      </c>
      <c r="I444" s="97"/>
      <c r="J444" s="98" t="str">
        <f>'PGM (入力用)'!J445</f>
        <v/>
      </c>
      <c r="K444" s="99" t="str">
        <f>'PGM (入力用)'!K445</f>
        <v/>
      </c>
      <c r="L444" s="100" t="str">
        <f>'PGM (入力用)'!L445</f>
        <v/>
      </c>
      <c r="M444" s="101"/>
      <c r="N444" s="102"/>
    </row>
    <row r="445" spans="1:14" ht="19.5" customHeight="1">
      <c r="A445" s="6"/>
      <c r="B445" s="4"/>
      <c r="C445" s="91"/>
      <c r="D445" s="92" t="s">
        <v>181</v>
      </c>
      <c r="E445" s="93" t="str">
        <f>CONCATENATE(E443,"-",B443,"-",D445)</f>
        <v>27-1-2</v>
      </c>
      <c r="F445" s="94" t="str">
        <f>VLOOKUP(E1:E722,種目一覧!D1:F506,3,0)</f>
        <v>　</v>
      </c>
      <c r="G445" s="95">
        <f>VLOOKUP(E1:E722,種目一覧!D1:G506,4,0)</f>
        <v>0</v>
      </c>
      <c r="H445" s="96" t="str">
        <f>VLOOKUP(E1:E722,種目一覧!D1:E506,2,0)</f>
        <v>　</v>
      </c>
      <c r="I445" s="97"/>
      <c r="J445" s="98" t="str">
        <f>'PGM (入力用)'!J446</f>
        <v/>
      </c>
      <c r="K445" s="99" t="str">
        <f>'PGM (入力用)'!K446</f>
        <v/>
      </c>
      <c r="L445" s="100" t="str">
        <f>'PGM (入力用)'!L446</f>
        <v/>
      </c>
      <c r="M445" s="101"/>
      <c r="N445" s="102"/>
    </row>
    <row r="446" spans="1:14" ht="19.5" customHeight="1">
      <c r="A446" s="6"/>
      <c r="B446" s="4"/>
      <c r="C446" s="91"/>
      <c r="D446" s="92" t="s">
        <v>182</v>
      </c>
      <c r="E446" s="93" t="str">
        <f>CONCATENATE(E443,"-",B443,"-",D446)</f>
        <v>27-1-3</v>
      </c>
      <c r="F446" s="94" t="str">
        <f>VLOOKUP(E1:E722,種目一覧!D1:F506,3,0)</f>
        <v>筒井　開人</v>
      </c>
      <c r="G446" s="103" t="str">
        <f>VLOOKUP(E1:E722,種目一覧!D1:G506,4,0)</f>
        <v>つつい　かいと</v>
      </c>
      <c r="H446" s="96" t="str">
        <f>VLOOKUP(E1:E722,種目一覧!D1:E506,2,0)</f>
        <v>みずほ</v>
      </c>
      <c r="I446" s="97"/>
      <c r="J446" s="98" t="str">
        <f>'PGM (入力用)'!J447</f>
        <v/>
      </c>
      <c r="K446" s="99" t="str">
        <f>'PGM (入力用)'!K447</f>
        <v/>
      </c>
      <c r="L446" s="100" t="str">
        <f>'PGM (入力用)'!L447</f>
        <v/>
      </c>
      <c r="M446" s="101"/>
      <c r="N446" s="102"/>
    </row>
    <row r="447" spans="1:14" ht="19.5" customHeight="1">
      <c r="A447" s="6"/>
      <c r="B447" s="4"/>
      <c r="C447" s="91"/>
      <c r="D447" s="92" t="s">
        <v>183</v>
      </c>
      <c r="E447" s="93" t="str">
        <f>CONCATENATE(E443,"-",B443,"-",D447)</f>
        <v>27-1-4</v>
      </c>
      <c r="F447" s="94" t="str">
        <f>VLOOKUP(E1:E722,種目一覧!D1:F506,3,0)</f>
        <v>丸山　斗夢</v>
      </c>
      <c r="G447" s="103" t="str">
        <f>VLOOKUP(E1:E722,種目一覧!D1:G506,4,0)</f>
        <v>まるやま　とむ</v>
      </c>
      <c r="H447" s="96" t="str">
        <f>VLOOKUP(E1:E722,種目一覧!D1:E506,2,0)</f>
        <v>三井住友信託</v>
      </c>
      <c r="I447" s="97"/>
      <c r="J447" s="98" t="str">
        <f>'PGM (入力用)'!J448</f>
        <v/>
      </c>
      <c r="K447" s="99" t="str">
        <f>'PGM (入力用)'!K448</f>
        <v/>
      </c>
      <c r="L447" s="100" t="str">
        <f>'PGM (入力用)'!L448</f>
        <v/>
      </c>
      <c r="M447" s="101"/>
      <c r="N447" s="102"/>
    </row>
    <row r="448" spans="1:14" ht="19.5" customHeight="1">
      <c r="A448" s="6"/>
      <c r="B448" s="4"/>
      <c r="C448" s="91"/>
      <c r="D448" s="92" t="s">
        <v>184</v>
      </c>
      <c r="E448" s="93" t="str">
        <f>CONCATENATE(E443,"-",B443,"-",D448)</f>
        <v>27-1-5</v>
      </c>
      <c r="F448" s="94" t="str">
        <f>VLOOKUP(E1:E722,種目一覧!D1:F506,3,0)</f>
        <v>　</v>
      </c>
      <c r="G448" s="95">
        <f>VLOOKUP(E1:E722,種目一覧!D1:G506,4,0)</f>
        <v>0</v>
      </c>
      <c r="H448" s="96" t="str">
        <f>VLOOKUP(E1:E722,種目一覧!D1:E506,2,0)</f>
        <v>　</v>
      </c>
      <c r="I448" s="97"/>
      <c r="J448" s="98" t="str">
        <f>'PGM (入力用)'!J449</f>
        <v/>
      </c>
      <c r="K448" s="99" t="str">
        <f>'PGM (入力用)'!K449</f>
        <v/>
      </c>
      <c r="L448" s="100" t="str">
        <f>'PGM (入力用)'!L449</f>
        <v/>
      </c>
      <c r="M448" s="101"/>
      <c r="N448" s="102"/>
    </row>
    <row r="449" spans="1:14" ht="19.5" customHeight="1">
      <c r="A449" s="6"/>
      <c r="B449" s="4"/>
      <c r="C449" s="91"/>
      <c r="D449" s="104" t="s">
        <v>185</v>
      </c>
      <c r="E449" s="93" t="str">
        <f>CONCATENATE(E443,"-",B443,"-",D449)</f>
        <v>27-1-6</v>
      </c>
      <c r="F449" s="105" t="str">
        <f>VLOOKUP(E1:E722,種目一覧!D1:F506,3,0)</f>
        <v>　</v>
      </c>
      <c r="G449" s="95">
        <f>VLOOKUP(E1:E722,種目一覧!D1:G506,4,0)</f>
        <v>0</v>
      </c>
      <c r="H449" s="106" t="str">
        <f>VLOOKUP(E1:E722,種目一覧!D1:E506,2,0)</f>
        <v>　</v>
      </c>
      <c r="I449" s="97"/>
      <c r="J449" s="107" t="str">
        <f>'PGM (入力用)'!J450</f>
        <v/>
      </c>
      <c r="K449" s="108" t="str">
        <f>'PGM (入力用)'!K450</f>
        <v/>
      </c>
      <c r="L449" s="109" t="str">
        <f>'PGM (入力用)'!L450</f>
        <v/>
      </c>
      <c r="M449" s="101"/>
      <c r="N449" s="102"/>
    </row>
    <row r="450" spans="1:14" ht="19.5" hidden="1" customHeight="1">
      <c r="A450" s="6"/>
      <c r="B450" s="4"/>
      <c r="C450" s="91"/>
      <c r="D450" s="104" t="s">
        <v>186</v>
      </c>
      <c r="E450" s="110" t="str">
        <f>CONCATENATE(E443,"-",B443,"-",D450)</f>
        <v>27-1-7</v>
      </c>
      <c r="F450" s="123" t="str">
        <f>VLOOKUP(E1:E722,種目一覧!D1:F506,3,0)</f>
        <v>　</v>
      </c>
      <c r="G450" s="112">
        <f>VLOOKUP(E1:E722,種目一覧!D1:G506,4,0)</f>
        <v>0</v>
      </c>
      <c r="H450" s="106" t="str">
        <f>VLOOKUP(E1:E722,種目一覧!D1:E506,2,0)</f>
        <v>　</v>
      </c>
      <c r="I450" s="114"/>
      <c r="J450" s="107" t="str">
        <f>'PGM (入力用)'!J451</f>
        <v/>
      </c>
      <c r="K450" s="108" t="str">
        <f>'PGM (入力用)'!K451</f>
        <v/>
      </c>
      <c r="L450" s="109" t="str">
        <f>'PGM (入力用)'!L451</f>
        <v/>
      </c>
      <c r="M450" s="115"/>
      <c r="N450" s="102"/>
    </row>
    <row r="451" spans="1:14" ht="20.25" hidden="1" customHeight="1">
      <c r="A451" s="6"/>
      <c r="B451" s="4"/>
      <c r="C451" s="4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5"/>
    </row>
    <row r="452" spans="1:14" ht="20.25" hidden="1" customHeight="1">
      <c r="A452" s="6"/>
      <c r="B452" s="4"/>
      <c r="C452" s="4"/>
      <c r="D452" s="117"/>
      <c r="E452" s="117"/>
      <c r="F452" s="117"/>
      <c r="G452" s="117"/>
      <c r="H452" s="117"/>
      <c r="I452" s="117"/>
      <c r="J452" s="118" t="s">
        <v>170</v>
      </c>
      <c r="K452" s="117"/>
      <c r="L452" s="118" t="str">
        <f>VLOOKUP(E453,大会記録!E1:F89,2,0)</f>
        <v>25.42</v>
      </c>
      <c r="M452" s="117"/>
      <c r="N452" s="5"/>
    </row>
    <row r="453" spans="1:14" ht="19.5" hidden="1" customHeight="1">
      <c r="A453" s="6"/>
      <c r="B453" s="80">
        <v>2</v>
      </c>
      <c r="C453" s="81" t="s">
        <v>171</v>
      </c>
      <c r="D453" s="119"/>
      <c r="E453" s="83">
        <v>27</v>
      </c>
      <c r="F453" s="124" t="s">
        <v>172</v>
      </c>
      <c r="G453" s="85" t="s">
        <v>173</v>
      </c>
      <c r="H453" s="86" t="s">
        <v>174</v>
      </c>
      <c r="I453" s="120"/>
      <c r="J453" s="87" t="s">
        <v>176</v>
      </c>
      <c r="K453" s="86" t="s">
        <v>177</v>
      </c>
      <c r="L453" s="121"/>
      <c r="M453" s="89" t="s">
        <v>178</v>
      </c>
      <c r="N453" s="90"/>
    </row>
    <row r="454" spans="1:14" ht="19.5" hidden="1" customHeight="1">
      <c r="A454" s="6"/>
      <c r="B454" s="4"/>
      <c r="C454" s="91"/>
      <c r="D454" s="92" t="s">
        <v>179</v>
      </c>
      <c r="E454" s="93" t="str">
        <f>CONCATENATE(E453,"-",B453,"-",D454)</f>
        <v>27-2-1</v>
      </c>
      <c r="F454" s="127">
        <f>VLOOKUP(E1:E722,種目一覧!D1:F506,3,0)</f>
        <v>0</v>
      </c>
      <c r="G454" s="95">
        <f>VLOOKUP(E1:E722,種目一覧!D1:G506,4,0)</f>
        <v>0</v>
      </c>
      <c r="H454" s="126">
        <f>VLOOKUP(E1:E722,種目一覧!D1:E506,2,0)</f>
        <v>0</v>
      </c>
      <c r="I454" s="97"/>
      <c r="J454" s="98" t="str">
        <f>'PGM (入力用)'!J455</f>
        <v/>
      </c>
      <c r="K454" s="99" t="str">
        <f>'PGM (入力用)'!K455</f>
        <v/>
      </c>
      <c r="L454" s="100" t="str">
        <f>'PGM (入力用)'!L455</f>
        <v/>
      </c>
      <c r="M454" s="101"/>
      <c r="N454" s="102"/>
    </row>
    <row r="455" spans="1:14" ht="19.5" hidden="1" customHeight="1">
      <c r="A455" s="6"/>
      <c r="B455" s="4"/>
      <c r="C455" s="91"/>
      <c r="D455" s="92" t="s">
        <v>181</v>
      </c>
      <c r="E455" s="93" t="str">
        <f>CONCATENATE(E453,"-",B453,"-",D455)</f>
        <v>27-2-2</v>
      </c>
      <c r="F455" s="127">
        <f>VLOOKUP(E1:E722,種目一覧!D1:F506,3,0)</f>
        <v>0</v>
      </c>
      <c r="G455" s="95">
        <f>VLOOKUP(E1:E722,種目一覧!D1:G506,4,0)</f>
        <v>0</v>
      </c>
      <c r="H455" s="126">
        <f>VLOOKUP(E1:E722,種目一覧!D1:E506,2,0)</f>
        <v>0</v>
      </c>
      <c r="I455" s="97"/>
      <c r="J455" s="98" t="str">
        <f>'PGM (入力用)'!J456</f>
        <v/>
      </c>
      <c r="K455" s="99" t="str">
        <f>'PGM (入力用)'!K456</f>
        <v/>
      </c>
      <c r="L455" s="100" t="str">
        <f>'PGM (入力用)'!L456</f>
        <v/>
      </c>
      <c r="M455" s="101"/>
      <c r="N455" s="102"/>
    </row>
    <row r="456" spans="1:14" ht="19.5" hidden="1" customHeight="1">
      <c r="A456" s="6"/>
      <c r="B456" s="4"/>
      <c r="C456" s="91"/>
      <c r="D456" s="92" t="s">
        <v>182</v>
      </c>
      <c r="E456" s="93" t="str">
        <f>CONCATENATE(E453,"-",B453,"-",D456)</f>
        <v>27-2-3</v>
      </c>
      <c r="F456" s="127">
        <f>VLOOKUP(E1:E722,種目一覧!D1:F506,3,0)</f>
        <v>0</v>
      </c>
      <c r="G456" s="95">
        <f>VLOOKUP(E1:E722,種目一覧!D1:G506,4,0)</f>
        <v>0</v>
      </c>
      <c r="H456" s="126">
        <f>VLOOKUP(E1:E722,種目一覧!D1:E506,2,0)</f>
        <v>0</v>
      </c>
      <c r="I456" s="97"/>
      <c r="J456" s="98" t="str">
        <f>'PGM (入力用)'!J457</f>
        <v/>
      </c>
      <c r="K456" s="99" t="str">
        <f>'PGM (入力用)'!K457</f>
        <v/>
      </c>
      <c r="L456" s="100" t="str">
        <f>'PGM (入力用)'!L457</f>
        <v/>
      </c>
      <c r="M456" s="101"/>
      <c r="N456" s="102"/>
    </row>
    <row r="457" spans="1:14" ht="19.5" hidden="1" customHeight="1">
      <c r="A457" s="6"/>
      <c r="B457" s="4"/>
      <c r="C457" s="91"/>
      <c r="D457" s="92" t="s">
        <v>183</v>
      </c>
      <c r="E457" s="93" t="str">
        <f>CONCATENATE(E453,"-",B453,"-",D457)</f>
        <v>27-2-4</v>
      </c>
      <c r="F457" s="127">
        <f>VLOOKUP(E1:E722,種目一覧!D1:F506,3,0)</f>
        <v>0</v>
      </c>
      <c r="G457" s="95">
        <f>VLOOKUP(E1:E722,種目一覧!D1:G506,4,0)</f>
        <v>0</v>
      </c>
      <c r="H457" s="126">
        <f>VLOOKUP(E1:E722,種目一覧!D1:E506,2,0)</f>
        <v>0</v>
      </c>
      <c r="I457" s="97"/>
      <c r="J457" s="98" t="str">
        <f>'PGM (入力用)'!J458</f>
        <v/>
      </c>
      <c r="K457" s="99" t="str">
        <f>'PGM (入力用)'!K458</f>
        <v/>
      </c>
      <c r="L457" s="100" t="str">
        <f>'PGM (入力用)'!L458</f>
        <v/>
      </c>
      <c r="M457" s="101"/>
      <c r="N457" s="102"/>
    </row>
    <row r="458" spans="1:14" ht="19.5" hidden="1" customHeight="1">
      <c r="A458" s="6"/>
      <c r="B458" s="4"/>
      <c r="C458" s="91"/>
      <c r="D458" s="92" t="s">
        <v>184</v>
      </c>
      <c r="E458" s="93" t="str">
        <f>CONCATENATE(E453,"-",B453,"-",D458)</f>
        <v>27-2-5</v>
      </c>
      <c r="F458" s="127">
        <f>VLOOKUP(E1:E722,種目一覧!D1:F506,3,0)</f>
        <v>0</v>
      </c>
      <c r="G458" s="95">
        <f>VLOOKUP(E1:E722,種目一覧!D1:G506,4,0)</f>
        <v>0</v>
      </c>
      <c r="H458" s="126">
        <f>VLOOKUP(E1:E722,種目一覧!D1:E506,2,0)</f>
        <v>0</v>
      </c>
      <c r="I458" s="97"/>
      <c r="J458" s="98" t="str">
        <f>'PGM (入力用)'!J459</f>
        <v/>
      </c>
      <c r="K458" s="99" t="str">
        <f>'PGM (入力用)'!K459</f>
        <v/>
      </c>
      <c r="L458" s="100" t="str">
        <f>'PGM (入力用)'!L459</f>
        <v/>
      </c>
      <c r="M458" s="101"/>
      <c r="N458" s="102"/>
    </row>
    <row r="459" spans="1:14" ht="19.5" hidden="1" customHeight="1">
      <c r="A459" s="6"/>
      <c r="B459" s="4"/>
      <c r="C459" s="91"/>
      <c r="D459" s="92" t="s">
        <v>185</v>
      </c>
      <c r="E459" s="93" t="str">
        <f>CONCATENATE(E453,"-",B453,"-",D459)</f>
        <v>27-2-6</v>
      </c>
      <c r="F459" s="127">
        <f>VLOOKUP(E1:E722,種目一覧!D1:F506,3,0)</f>
        <v>0</v>
      </c>
      <c r="G459" s="95">
        <f>VLOOKUP(E1:E722,種目一覧!D1:G506,4,0)</f>
        <v>0</v>
      </c>
      <c r="H459" s="126">
        <f>VLOOKUP(E1:E722,種目一覧!D1:E506,2,0)</f>
        <v>0</v>
      </c>
      <c r="I459" s="97"/>
      <c r="J459" s="98" t="str">
        <f>'PGM (入力用)'!J460</f>
        <v/>
      </c>
      <c r="K459" s="99" t="str">
        <f>'PGM (入力用)'!K460</f>
        <v/>
      </c>
      <c r="L459" s="100" t="str">
        <f>'PGM (入力用)'!L460</f>
        <v/>
      </c>
      <c r="M459" s="101"/>
      <c r="N459" s="102"/>
    </row>
    <row r="460" spans="1:14" ht="19.5" hidden="1" customHeight="1">
      <c r="A460" s="6"/>
      <c r="B460" s="4"/>
      <c r="C460" s="91"/>
      <c r="D460" s="104" t="s">
        <v>186</v>
      </c>
      <c r="E460" s="110" t="str">
        <f>CONCATENATE(E453,"-",B453,"-",D460)</f>
        <v>27-2-7</v>
      </c>
      <c r="F460" s="111">
        <f>VLOOKUP(E1:E722,種目一覧!D1:F506,3,0)</f>
        <v>0</v>
      </c>
      <c r="G460" s="112">
        <f>VLOOKUP(E1:E722,種目一覧!D1:G506,4,0)</f>
        <v>0</v>
      </c>
      <c r="H460" s="113">
        <f>VLOOKUP(E1:E722,種目一覧!D1:E506,2,0)</f>
        <v>0</v>
      </c>
      <c r="I460" s="114"/>
      <c r="J460" s="107" t="str">
        <f>'PGM (入力用)'!J461</f>
        <v/>
      </c>
      <c r="K460" s="108" t="str">
        <f>'PGM (入力用)'!K461</f>
        <v/>
      </c>
      <c r="L460" s="109" t="str">
        <f>'PGM (入力用)'!L461</f>
        <v/>
      </c>
      <c r="M460" s="115"/>
      <c r="N460" s="102"/>
    </row>
    <row r="461" spans="1:14" ht="19.5" hidden="1" customHeight="1">
      <c r="A461" s="6"/>
      <c r="B461" s="4"/>
      <c r="C461" s="4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5"/>
    </row>
    <row r="462" spans="1:14" ht="19.5" hidden="1" customHeight="1">
      <c r="A462" s="23" t="s">
        <v>213</v>
      </c>
      <c r="B462" s="4"/>
      <c r="C462" s="4"/>
      <c r="D462" s="117"/>
      <c r="E462" s="117"/>
      <c r="F462" s="117"/>
      <c r="G462" s="117"/>
      <c r="H462" s="117"/>
      <c r="I462" s="117"/>
      <c r="J462" s="118" t="s">
        <v>170</v>
      </c>
      <c r="K462" s="117"/>
      <c r="L462" s="118" t="s">
        <v>94</v>
      </c>
      <c r="M462" s="139"/>
      <c r="N462" s="132"/>
    </row>
    <row r="463" spans="1:14" ht="19.5" hidden="1" customHeight="1">
      <c r="A463" s="6"/>
      <c r="B463" s="80">
        <v>1</v>
      </c>
      <c r="C463" s="81" t="s">
        <v>171</v>
      </c>
      <c r="D463" s="119"/>
      <c r="E463" s="83">
        <v>28</v>
      </c>
      <c r="F463" s="124" t="s">
        <v>172</v>
      </c>
      <c r="G463" s="85" t="s">
        <v>173</v>
      </c>
      <c r="H463" s="86" t="s">
        <v>174</v>
      </c>
      <c r="I463" s="120"/>
      <c r="J463" s="87" t="s">
        <v>176</v>
      </c>
      <c r="K463" s="86" t="s">
        <v>177</v>
      </c>
      <c r="L463" s="121"/>
      <c r="M463" s="140"/>
      <c r="N463" s="132"/>
    </row>
    <row r="464" spans="1:14" ht="19.5" hidden="1" customHeight="1">
      <c r="A464" s="6"/>
      <c r="B464" s="4"/>
      <c r="C464" s="91"/>
      <c r="D464" s="92" t="s">
        <v>179</v>
      </c>
      <c r="E464" s="93" t="str">
        <f>CONCATENATE(E463,"-",B463,"-",D464)</f>
        <v>28-1-1</v>
      </c>
      <c r="F464" s="125">
        <f>VLOOKUP(E1:E722,種目一覧!D1:F506,3,0)</f>
        <v>0</v>
      </c>
      <c r="G464" s="103">
        <f>VLOOKUP(E1:E722,種目一覧!D1:G506,4,0)</f>
        <v>0</v>
      </c>
      <c r="H464" s="126">
        <f>VLOOKUP(E1:E722,種目一覧!D1:E506,2,0)</f>
        <v>0</v>
      </c>
      <c r="I464" s="97"/>
      <c r="J464" s="98" t="str">
        <f>'PGM (入力用)'!J465</f>
        <v/>
      </c>
      <c r="K464" s="99" t="str">
        <f>'PGM (入力用)'!K465</f>
        <v/>
      </c>
      <c r="L464" s="100" t="str">
        <f>'PGM (入力用)'!L465</f>
        <v/>
      </c>
      <c r="M464" s="140"/>
      <c r="N464" s="132"/>
    </row>
    <row r="465" spans="1:14" ht="19.5" hidden="1" customHeight="1">
      <c r="A465" s="6"/>
      <c r="B465" s="4"/>
      <c r="C465" s="91"/>
      <c r="D465" s="92" t="s">
        <v>181</v>
      </c>
      <c r="E465" s="93" t="str">
        <f>CONCATENATE(E463,"-",B463,"-",D465)</f>
        <v>28-1-2</v>
      </c>
      <c r="F465" s="125">
        <f>VLOOKUP(E1:E722,種目一覧!D1:F506,3,0)</f>
        <v>0</v>
      </c>
      <c r="G465" s="95">
        <f>VLOOKUP(E1:E722,種目一覧!D1:G506,4,0)</f>
        <v>0</v>
      </c>
      <c r="H465" s="126">
        <f>VLOOKUP(E1:E722,種目一覧!D1:E506,2,0)</f>
        <v>0</v>
      </c>
      <c r="I465" s="97"/>
      <c r="J465" s="98" t="str">
        <f>'PGM (入力用)'!J466</f>
        <v/>
      </c>
      <c r="K465" s="99" t="str">
        <f>'PGM (入力用)'!K466</f>
        <v/>
      </c>
      <c r="L465" s="100" t="str">
        <f>'PGM (入力用)'!L466</f>
        <v/>
      </c>
      <c r="M465" s="140"/>
      <c r="N465" s="132"/>
    </row>
    <row r="466" spans="1:14" ht="19.5" hidden="1" customHeight="1">
      <c r="A466" s="6"/>
      <c r="B466" s="4"/>
      <c r="C466" s="91"/>
      <c r="D466" s="92" t="s">
        <v>182</v>
      </c>
      <c r="E466" s="93" t="str">
        <f>CONCATENATE(E463,"-",B463,"-",D466)</f>
        <v>28-1-3</v>
      </c>
      <c r="F466" s="125">
        <f>VLOOKUP(E1:E722,種目一覧!D1:F506,3,0)</f>
        <v>0</v>
      </c>
      <c r="G466" s="95">
        <f>VLOOKUP(E1:E722,種目一覧!D1:G506,4,0)</f>
        <v>0</v>
      </c>
      <c r="H466" s="126">
        <f>VLOOKUP(E1:E722,種目一覧!D1:E506,2,0)</f>
        <v>0</v>
      </c>
      <c r="I466" s="97"/>
      <c r="J466" s="98" t="str">
        <f>'PGM (入力用)'!J467</f>
        <v/>
      </c>
      <c r="K466" s="99" t="str">
        <f>'PGM (入力用)'!K467</f>
        <v/>
      </c>
      <c r="L466" s="100" t="str">
        <f>'PGM (入力用)'!L467</f>
        <v/>
      </c>
      <c r="M466" s="140"/>
      <c r="N466" s="132"/>
    </row>
    <row r="467" spans="1:14" ht="19.5" hidden="1" customHeight="1">
      <c r="A467" s="6"/>
      <c r="B467" s="4"/>
      <c r="C467" s="91"/>
      <c r="D467" s="92" t="s">
        <v>183</v>
      </c>
      <c r="E467" s="93" t="str">
        <f>CONCATENATE(E463,"-",B463,"-",D467)</f>
        <v>28-1-4</v>
      </c>
      <c r="F467" s="125">
        <f>VLOOKUP(E1:E722,種目一覧!D1:F506,3,0)</f>
        <v>0</v>
      </c>
      <c r="G467" s="103">
        <f>VLOOKUP(E1:E722,種目一覧!D1:G506,4,0)</f>
        <v>0</v>
      </c>
      <c r="H467" s="126">
        <f>VLOOKUP(E1:E722,種目一覧!D1:E506,2,0)</f>
        <v>0</v>
      </c>
      <c r="I467" s="97"/>
      <c r="J467" s="98" t="str">
        <f>'PGM (入力用)'!J468</f>
        <v/>
      </c>
      <c r="K467" s="99" t="str">
        <f>'PGM (入力用)'!K468</f>
        <v/>
      </c>
      <c r="L467" s="100" t="str">
        <f>'PGM (入力用)'!L468</f>
        <v/>
      </c>
      <c r="M467" s="140"/>
      <c r="N467" s="132"/>
    </row>
    <row r="468" spans="1:14" ht="19.5" hidden="1" customHeight="1">
      <c r="A468" s="6"/>
      <c r="B468" s="4"/>
      <c r="C468" s="91"/>
      <c r="D468" s="92" t="s">
        <v>184</v>
      </c>
      <c r="E468" s="93" t="str">
        <f>CONCATENATE(E463,"-",B463,"-",D468)</f>
        <v>28-1-5</v>
      </c>
      <c r="F468" s="125">
        <f>VLOOKUP(E1:E722,種目一覧!D1:F506,3,0)</f>
        <v>0</v>
      </c>
      <c r="G468" s="103">
        <f>VLOOKUP(E1:E722,種目一覧!D1:G506,4,0)</f>
        <v>0</v>
      </c>
      <c r="H468" s="126">
        <f>VLOOKUP(E1:E722,種目一覧!D1:E506,2,0)</f>
        <v>0</v>
      </c>
      <c r="I468" s="97"/>
      <c r="J468" s="98" t="str">
        <f>'PGM (入力用)'!J469</f>
        <v/>
      </c>
      <c r="K468" s="99" t="str">
        <f>'PGM (入力用)'!K469</f>
        <v/>
      </c>
      <c r="L468" s="100" t="str">
        <f>'PGM (入力用)'!L469</f>
        <v/>
      </c>
      <c r="M468" s="140"/>
      <c r="N468" s="132"/>
    </row>
    <row r="469" spans="1:14" ht="19.5" hidden="1" customHeight="1">
      <c r="A469" s="6"/>
      <c r="B469" s="4"/>
      <c r="C469" s="91"/>
      <c r="D469" s="92" t="s">
        <v>185</v>
      </c>
      <c r="E469" s="93" t="str">
        <f>CONCATENATE(E463,"-",B463,"-",D469)</f>
        <v>28-1-6</v>
      </c>
      <c r="F469" s="127">
        <f>VLOOKUP(E1:E722,種目一覧!D1:F506,3,0)</f>
        <v>0</v>
      </c>
      <c r="G469" s="95">
        <f>VLOOKUP(E1:E722,種目一覧!D1:G506,4,0)</f>
        <v>0</v>
      </c>
      <c r="H469" s="126">
        <f>VLOOKUP(E1:E722,種目一覧!D1:E506,2,0)</f>
        <v>0</v>
      </c>
      <c r="I469" s="97"/>
      <c r="J469" s="98" t="str">
        <f>'PGM (入力用)'!J470</f>
        <v/>
      </c>
      <c r="K469" s="99" t="str">
        <f>'PGM (入力用)'!K470</f>
        <v/>
      </c>
      <c r="L469" s="100" t="str">
        <f>'PGM (入力用)'!L470</f>
        <v/>
      </c>
      <c r="M469" s="140"/>
      <c r="N469" s="132"/>
    </row>
    <row r="470" spans="1:14" ht="19.5" hidden="1" customHeight="1">
      <c r="A470" s="6"/>
      <c r="B470" s="4"/>
      <c r="C470" s="91"/>
      <c r="D470" s="104" t="s">
        <v>186</v>
      </c>
      <c r="E470" s="110" t="str">
        <f>CONCATENATE(E463,"-",B463,"-",D470)</f>
        <v>28-1-7</v>
      </c>
      <c r="F470" s="111">
        <f>VLOOKUP(E1:E722,種目一覧!D1:F506,3,0)</f>
        <v>0</v>
      </c>
      <c r="G470" s="112">
        <f>VLOOKUP(E1:E722,種目一覧!D1:G506,4,0)</f>
        <v>0</v>
      </c>
      <c r="H470" s="113">
        <f>VLOOKUP(E1:E722,種目一覧!D1:E506,2,0)</f>
        <v>0</v>
      </c>
      <c r="I470" s="114"/>
      <c r="J470" s="107" t="str">
        <f>'PGM (入力用)'!J471</f>
        <v/>
      </c>
      <c r="K470" s="108" t="str">
        <f>'PGM (入力用)'!K471</f>
        <v/>
      </c>
      <c r="L470" s="109" t="str">
        <f>'PGM (入力用)'!L471</f>
        <v/>
      </c>
      <c r="M470" s="140"/>
      <c r="N470" s="132"/>
    </row>
    <row r="471" spans="1:14" ht="19.5" customHeight="1">
      <c r="A471" s="6"/>
      <c r="B471" s="4"/>
      <c r="C471" s="4"/>
      <c r="D471" s="116"/>
      <c r="E471" s="116"/>
      <c r="F471" s="116"/>
      <c r="G471" s="116"/>
      <c r="H471" s="116"/>
      <c r="I471" s="116"/>
      <c r="J471" s="116"/>
      <c r="K471" s="116"/>
      <c r="L471" s="116"/>
      <c r="M471" s="139"/>
      <c r="N471" s="132"/>
    </row>
    <row r="472" spans="1:14" ht="19.5" customHeight="1">
      <c r="A472" s="23" t="s">
        <v>214</v>
      </c>
      <c r="B472" s="4"/>
      <c r="C472" s="4"/>
      <c r="D472" s="117"/>
      <c r="E472" s="117"/>
      <c r="F472" s="117"/>
      <c r="G472" s="117"/>
      <c r="H472" s="117"/>
      <c r="I472" s="117"/>
      <c r="J472" s="118" t="s">
        <v>170</v>
      </c>
      <c r="K472" s="117"/>
      <c r="L472" s="118" t="s">
        <v>94</v>
      </c>
      <c r="M472" s="139"/>
      <c r="N472" s="132"/>
    </row>
    <row r="473" spans="1:14" ht="19.5" customHeight="1">
      <c r="A473" s="6"/>
      <c r="B473" s="80">
        <v>1</v>
      </c>
      <c r="C473" s="81" t="s">
        <v>171</v>
      </c>
      <c r="D473" s="119"/>
      <c r="E473" s="83">
        <v>29</v>
      </c>
      <c r="F473" s="84" t="s">
        <v>172</v>
      </c>
      <c r="G473" s="85" t="s">
        <v>173</v>
      </c>
      <c r="H473" s="86" t="s">
        <v>174</v>
      </c>
      <c r="I473" s="120"/>
      <c r="J473" s="87" t="s">
        <v>176</v>
      </c>
      <c r="K473" s="86" t="s">
        <v>177</v>
      </c>
      <c r="L473" s="121"/>
      <c r="M473" s="140"/>
      <c r="N473" s="132"/>
    </row>
    <row r="474" spans="1:14" ht="19.5" customHeight="1">
      <c r="A474" s="6"/>
      <c r="B474" s="4"/>
      <c r="C474" s="91"/>
      <c r="D474" s="92" t="s">
        <v>179</v>
      </c>
      <c r="E474" s="93" t="str">
        <f>CONCATENATE(E473,"-",B473,"-",D474)</f>
        <v>29-1-1</v>
      </c>
      <c r="F474" s="94" t="str">
        <f>VLOOKUP(E1:E722,種目一覧!D1:F506,3,0)</f>
        <v>　</v>
      </c>
      <c r="G474" s="95">
        <f>VLOOKUP(E1:E722,種目一覧!D1:G506,4,0)</f>
        <v>0</v>
      </c>
      <c r="H474" s="96" t="str">
        <f>VLOOKUP(E1:E722,種目一覧!D1:E506,2,0)</f>
        <v>　</v>
      </c>
      <c r="I474" s="97"/>
      <c r="J474" s="98" t="str">
        <f>'PGM (入力用)'!J475</f>
        <v/>
      </c>
      <c r="K474" s="99" t="str">
        <f>'PGM (入力用)'!K475</f>
        <v/>
      </c>
      <c r="L474" s="100" t="str">
        <f>'PGM (入力用)'!L475</f>
        <v/>
      </c>
      <c r="M474" s="140"/>
      <c r="N474" s="132"/>
    </row>
    <row r="475" spans="1:14" ht="19.5" customHeight="1">
      <c r="A475" s="6"/>
      <c r="B475" s="4"/>
      <c r="C475" s="91"/>
      <c r="D475" s="92" t="s">
        <v>181</v>
      </c>
      <c r="E475" s="93" t="str">
        <f>CONCATENATE(E473,"-",B473,"-",D475)</f>
        <v>29-1-2</v>
      </c>
      <c r="F475" s="94" t="str">
        <f>VLOOKUP(E1:E722,種目一覧!D1:F506,3,0)</f>
        <v>佐藤　一輝</v>
      </c>
      <c r="G475" s="103" t="str">
        <f>VLOOKUP(E1:E722,種目一覧!D1:G506,4,0)</f>
        <v>さとう　かずき</v>
      </c>
      <c r="H475" s="96" t="str">
        <f>VLOOKUP(E1:E722,種目一覧!D1:E506,2,0)</f>
        <v>三菱UFJ銀行</v>
      </c>
      <c r="I475" s="97"/>
      <c r="J475" s="98" t="str">
        <f>'PGM (入力用)'!J476</f>
        <v/>
      </c>
      <c r="K475" s="99" t="str">
        <f>'PGM (入力用)'!K476</f>
        <v/>
      </c>
      <c r="L475" s="100" t="str">
        <f>'PGM (入力用)'!L476</f>
        <v/>
      </c>
      <c r="M475" s="140"/>
      <c r="N475" s="132"/>
    </row>
    <row r="476" spans="1:14" ht="19.5" customHeight="1">
      <c r="A476" s="6"/>
      <c r="B476" s="4"/>
      <c r="C476" s="91"/>
      <c r="D476" s="92" t="s">
        <v>182</v>
      </c>
      <c r="E476" s="93" t="str">
        <f>CONCATENATE(E473,"-",B473,"-",D476)</f>
        <v>29-1-3</v>
      </c>
      <c r="F476" s="94" t="str">
        <f>VLOOKUP(E1:E722,種目一覧!D1:F506,3,0)</f>
        <v>三宅　充</v>
      </c>
      <c r="G476" s="103" t="str">
        <f>VLOOKUP(E1:E722,種目一覧!D1:G506,4,0)</f>
        <v>みやけ　みつる</v>
      </c>
      <c r="H476" s="96" t="str">
        <f>VLOOKUP(E1:E722,種目一覧!D1:E506,2,0)</f>
        <v>三井住友信託</v>
      </c>
      <c r="I476" s="97"/>
      <c r="J476" s="98" t="str">
        <f>'PGM (入力用)'!J477</f>
        <v/>
      </c>
      <c r="K476" s="99" t="str">
        <f>'PGM (入力用)'!K477</f>
        <v/>
      </c>
      <c r="L476" s="100" t="str">
        <f>'PGM (入力用)'!L477</f>
        <v/>
      </c>
      <c r="M476" s="140"/>
      <c r="N476" s="132"/>
    </row>
    <row r="477" spans="1:14" ht="19.5" customHeight="1">
      <c r="A477" s="6"/>
      <c r="B477" s="4"/>
      <c r="C477" s="91"/>
      <c r="D477" s="92" t="s">
        <v>183</v>
      </c>
      <c r="E477" s="93" t="str">
        <f>CONCATENATE(E473,"-",B473,"-",D477)</f>
        <v>29-1-4</v>
      </c>
      <c r="F477" s="94" t="str">
        <f>VLOOKUP(E1:E722,種目一覧!D1:F506,3,0)</f>
        <v>笠原　敬太</v>
      </c>
      <c r="G477" s="103" t="str">
        <f>VLOOKUP(E1:E722,種目一覧!D1:G506,4,0)</f>
        <v>かさはら　けいた</v>
      </c>
      <c r="H477" s="96" t="str">
        <f>VLOOKUP(E1:E722,種目一覧!D1:E506,2,0)</f>
        <v>三菱UFJ信託</v>
      </c>
      <c r="I477" s="97"/>
      <c r="J477" s="98" t="str">
        <f>'PGM (入力用)'!J478</f>
        <v/>
      </c>
      <c r="K477" s="99" t="str">
        <f>'PGM (入力用)'!K478</f>
        <v/>
      </c>
      <c r="L477" s="100" t="str">
        <f>'PGM (入力用)'!L478</f>
        <v/>
      </c>
      <c r="M477" s="140"/>
      <c r="N477" s="132"/>
    </row>
    <row r="478" spans="1:14" ht="19.5" customHeight="1">
      <c r="A478" s="6"/>
      <c r="B478" s="4"/>
      <c r="C478" s="91"/>
      <c r="D478" s="92" t="s">
        <v>184</v>
      </c>
      <c r="E478" s="93" t="str">
        <f>CONCATENATE(E473,"-",B473,"-",D478)</f>
        <v>29-1-5</v>
      </c>
      <c r="F478" s="94" t="str">
        <f>VLOOKUP(E1:E722,種目一覧!D1:F506,3,0)</f>
        <v>　</v>
      </c>
      <c r="G478" s="95">
        <f>VLOOKUP(E1:E722,種目一覧!D1:G506,4,0)</f>
        <v>0</v>
      </c>
      <c r="H478" s="96" t="str">
        <f>VLOOKUP(E1:E722,種目一覧!D1:E506,2,0)</f>
        <v>　</v>
      </c>
      <c r="I478" s="97"/>
      <c r="J478" s="98" t="str">
        <f>'PGM (入力用)'!J479</f>
        <v/>
      </c>
      <c r="K478" s="99" t="str">
        <f>'PGM (入力用)'!K479</f>
        <v/>
      </c>
      <c r="L478" s="100" t="str">
        <f>'PGM (入力用)'!L479</f>
        <v/>
      </c>
      <c r="M478" s="140"/>
      <c r="N478" s="132"/>
    </row>
    <row r="479" spans="1:14" ht="19.5" customHeight="1">
      <c r="A479" s="6"/>
      <c r="B479" s="4"/>
      <c r="C479" s="91"/>
      <c r="D479" s="104" t="s">
        <v>185</v>
      </c>
      <c r="E479" s="93" t="str">
        <f>CONCATENATE(E473,"-",B473,"-",D479)</f>
        <v>29-1-6</v>
      </c>
      <c r="F479" s="105" t="str">
        <f>VLOOKUP(E1:E722,種目一覧!D1:F506,3,0)</f>
        <v>　</v>
      </c>
      <c r="G479" s="95">
        <f>VLOOKUP(E1:E722,種目一覧!D1:G506,4,0)</f>
        <v>0</v>
      </c>
      <c r="H479" s="106" t="str">
        <f>VLOOKUP(E1:E722,種目一覧!D1:E506,2,0)</f>
        <v>　</v>
      </c>
      <c r="I479" s="97"/>
      <c r="J479" s="107" t="str">
        <f>'PGM (入力用)'!J480</f>
        <v/>
      </c>
      <c r="K479" s="108" t="str">
        <f>'PGM (入力用)'!K480</f>
        <v/>
      </c>
      <c r="L479" s="109" t="str">
        <f>'PGM (入力用)'!L480</f>
        <v/>
      </c>
      <c r="M479" s="140"/>
      <c r="N479" s="132"/>
    </row>
    <row r="480" spans="1:14" ht="19.5" hidden="1" customHeight="1">
      <c r="A480" s="6"/>
      <c r="B480" s="4"/>
      <c r="C480" s="91"/>
      <c r="D480" s="104" t="s">
        <v>186</v>
      </c>
      <c r="E480" s="110" t="str">
        <f>CONCATENATE(E473,"-",B473,"-",D480)</f>
        <v>29-1-7</v>
      </c>
      <c r="F480" s="123" t="str">
        <f>VLOOKUP(E1:E722,種目一覧!D1:F506,3,0)</f>
        <v>　</v>
      </c>
      <c r="G480" s="112">
        <f>VLOOKUP(E1:E722,種目一覧!D1:G506,4,0)</f>
        <v>0</v>
      </c>
      <c r="H480" s="106" t="str">
        <f>VLOOKUP(E1:E722,種目一覧!D1:E506,2,0)</f>
        <v>　</v>
      </c>
      <c r="I480" s="114"/>
      <c r="J480" s="107" t="str">
        <f>'PGM (入力用)'!J481</f>
        <v/>
      </c>
      <c r="K480" s="108" t="str">
        <f>'PGM (入力用)'!K481</f>
        <v/>
      </c>
      <c r="L480" s="109" t="str">
        <f>'PGM (入力用)'!L481</f>
        <v/>
      </c>
      <c r="M480" s="140"/>
      <c r="N480" s="132"/>
    </row>
    <row r="481" spans="1:14" ht="19.5" customHeight="1">
      <c r="A481" s="6"/>
      <c r="B481" s="4"/>
      <c r="C481" s="4"/>
      <c r="D481" s="129"/>
      <c r="E481" s="129"/>
      <c r="F481" s="130"/>
      <c r="G481" s="130"/>
      <c r="H481" s="130"/>
      <c r="I481" s="130"/>
      <c r="J481" s="138"/>
      <c r="K481" s="129"/>
      <c r="L481" s="116"/>
      <c r="M481" s="139"/>
      <c r="N481" s="132"/>
    </row>
    <row r="482" spans="1:14" ht="19.5" hidden="1" customHeight="1">
      <c r="A482" s="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5"/>
    </row>
    <row r="483" spans="1:14" ht="19.5" customHeight="1">
      <c r="A483" s="23" t="s">
        <v>215</v>
      </c>
      <c r="B483" s="4"/>
      <c r="C483" s="4"/>
      <c r="D483" s="117"/>
      <c r="E483" s="117"/>
      <c r="F483" s="117"/>
      <c r="G483" s="117"/>
      <c r="H483" s="117"/>
      <c r="I483" s="117"/>
      <c r="J483" s="118" t="s">
        <v>170</v>
      </c>
      <c r="K483" s="117"/>
      <c r="L483" s="118" t="str">
        <f>VLOOKUP(E484,大会記録!E1:F89,2,0)</f>
        <v xml:space="preserve"> 　14.35</v>
      </c>
      <c r="M483" s="117"/>
      <c r="N483" s="5"/>
    </row>
    <row r="484" spans="1:14" ht="19.5" customHeight="1">
      <c r="A484" s="6"/>
      <c r="B484" s="80">
        <v>1</v>
      </c>
      <c r="C484" s="81" t="s">
        <v>171</v>
      </c>
      <c r="D484" s="119"/>
      <c r="E484" s="83">
        <v>30</v>
      </c>
      <c r="F484" s="84" t="s">
        <v>172</v>
      </c>
      <c r="G484" s="85" t="s">
        <v>173</v>
      </c>
      <c r="H484" s="86" t="s">
        <v>174</v>
      </c>
      <c r="I484" s="120"/>
      <c r="J484" s="87" t="s">
        <v>176</v>
      </c>
      <c r="K484" s="86" t="s">
        <v>177</v>
      </c>
      <c r="L484" s="121"/>
      <c r="M484" s="89" t="s">
        <v>178</v>
      </c>
      <c r="N484" s="90"/>
    </row>
    <row r="485" spans="1:14" ht="19.5" customHeight="1">
      <c r="A485" s="6"/>
      <c r="B485" s="4"/>
      <c r="C485" s="91"/>
      <c r="D485" s="92" t="s">
        <v>179</v>
      </c>
      <c r="E485" s="93" t="str">
        <f>CONCATENATE(E484,"-",B484,"-",D485)</f>
        <v>30-1-1</v>
      </c>
      <c r="F485" s="94" t="str">
        <f>VLOOKUP(E1:E722,種目一覧!D1:F506,3,0)</f>
        <v>　</v>
      </c>
      <c r="G485" s="95">
        <f>VLOOKUP(E1:E722,種目一覧!D1:G506,4,0)</f>
        <v>0</v>
      </c>
      <c r="H485" s="96" t="str">
        <f>VLOOKUP(E1:E722,種目一覧!D1:E506,2,0)</f>
        <v>　</v>
      </c>
      <c r="I485" s="97"/>
      <c r="J485" s="98" t="str">
        <f>'PGM (入力用)'!J486</f>
        <v/>
      </c>
      <c r="K485" s="99" t="str">
        <f>'PGM (入力用)'!K486</f>
        <v/>
      </c>
      <c r="L485" s="100" t="str">
        <f>'PGM (入力用)'!L486</f>
        <v/>
      </c>
      <c r="M485" s="101"/>
      <c r="N485" s="102"/>
    </row>
    <row r="486" spans="1:14" ht="19.5" customHeight="1">
      <c r="A486" s="6"/>
      <c r="B486" s="4"/>
      <c r="C486" s="91"/>
      <c r="D486" s="92" t="s">
        <v>181</v>
      </c>
      <c r="E486" s="93" t="str">
        <f>CONCATENATE(E484,"-",B484,"-",D486)</f>
        <v>30-1-2</v>
      </c>
      <c r="F486" s="94" t="str">
        <f>VLOOKUP(E1:E722,種目一覧!D1:F506,3,0)</f>
        <v>赤羽　俊一</v>
      </c>
      <c r="G486" s="103" t="str">
        <f>VLOOKUP(E1:E722,種目一覧!D1:G506,4,0)</f>
        <v>あかば　しゅんいち</v>
      </c>
      <c r="H486" s="96" t="str">
        <f>VLOOKUP(E1:E722,種目一覧!D1:E506,2,0)</f>
        <v>みずほ</v>
      </c>
      <c r="I486" s="97"/>
      <c r="J486" s="98" t="str">
        <f>'PGM (入力用)'!J487</f>
        <v/>
      </c>
      <c r="K486" s="99" t="str">
        <f>'PGM (入力用)'!K487</f>
        <v/>
      </c>
      <c r="L486" s="100" t="str">
        <f>'PGM (入力用)'!L487</f>
        <v/>
      </c>
      <c r="M486" s="101"/>
      <c r="N486" s="102"/>
    </row>
    <row r="487" spans="1:14" ht="19.5" customHeight="1">
      <c r="A487" s="6"/>
      <c r="B487" s="4"/>
      <c r="C487" s="91"/>
      <c r="D487" s="92" t="s">
        <v>182</v>
      </c>
      <c r="E487" s="93" t="str">
        <f>CONCATENATE(E484,"-",B484,"-",D487)</f>
        <v>30-1-3</v>
      </c>
      <c r="F487" s="94" t="str">
        <f>VLOOKUP(E1:E722,種目一覧!D1:F506,3,0)</f>
        <v>藤田　万之葉</v>
      </c>
      <c r="G487" s="103" t="str">
        <f>VLOOKUP(E1:E722,種目一覧!D1:G506,4,0)</f>
        <v>ふじた　ましば</v>
      </c>
      <c r="H487" s="96" t="str">
        <f>VLOOKUP(E1:E722,種目一覧!D1:E506,2,0)</f>
        <v>三井住友信託</v>
      </c>
      <c r="I487" s="97"/>
      <c r="J487" s="98" t="str">
        <f>'PGM (入力用)'!J488</f>
        <v/>
      </c>
      <c r="K487" s="99" t="str">
        <f>'PGM (入力用)'!K488</f>
        <v/>
      </c>
      <c r="L487" s="100" t="str">
        <f>'PGM (入力用)'!L488</f>
        <v/>
      </c>
      <c r="M487" s="101"/>
      <c r="N487" s="102"/>
    </row>
    <row r="488" spans="1:14" ht="19.5" customHeight="1">
      <c r="A488" s="6"/>
      <c r="B488" s="4"/>
      <c r="C488" s="91"/>
      <c r="D488" s="92" t="s">
        <v>183</v>
      </c>
      <c r="E488" s="93" t="str">
        <f>CONCATENATE(E484,"-",B484,"-",D488)</f>
        <v>30-1-4</v>
      </c>
      <c r="F488" s="94" t="str">
        <f>VLOOKUP(E1:E722,種目一覧!D1:F506,3,0)</f>
        <v>中川　浩輔</v>
      </c>
      <c r="G488" s="103" t="str">
        <f>VLOOKUP(E1:E722,種目一覧!D1:G506,4,0)</f>
        <v>なかがわ　こうすけ</v>
      </c>
      <c r="H488" s="96" t="str">
        <f>VLOOKUP(E1:E722,種目一覧!D1:E506,2,0)</f>
        <v>みずほ</v>
      </c>
      <c r="I488" s="97"/>
      <c r="J488" s="98" t="str">
        <f>'PGM (入力用)'!J489</f>
        <v/>
      </c>
      <c r="K488" s="99" t="str">
        <f>'PGM (入力用)'!K489</f>
        <v/>
      </c>
      <c r="L488" s="100" t="str">
        <f>'PGM (入力用)'!L489</f>
        <v/>
      </c>
      <c r="M488" s="101"/>
      <c r="N488" s="102"/>
    </row>
    <row r="489" spans="1:14" ht="19.5" customHeight="1">
      <c r="A489" s="6"/>
      <c r="B489" s="4"/>
      <c r="C489" s="91"/>
      <c r="D489" s="92" t="s">
        <v>184</v>
      </c>
      <c r="E489" s="93" t="str">
        <f>CONCATENATE(E484,"-",B484,"-",D489)</f>
        <v>30-1-5</v>
      </c>
      <c r="F489" s="94" t="str">
        <f>VLOOKUP(E1:E722,種目一覧!D1:F506,3,0)</f>
        <v>　</v>
      </c>
      <c r="G489" s="95">
        <f>VLOOKUP(E1:E722,種目一覧!D1:G506,4,0)</f>
        <v>0</v>
      </c>
      <c r="H489" s="96" t="str">
        <f>VLOOKUP(E1:E722,種目一覧!D1:E506,2,0)</f>
        <v>　</v>
      </c>
      <c r="I489" s="97"/>
      <c r="J489" s="98" t="str">
        <f>'PGM (入力用)'!J490</f>
        <v/>
      </c>
      <c r="K489" s="99" t="str">
        <f>'PGM (入力用)'!K490</f>
        <v/>
      </c>
      <c r="L489" s="100" t="str">
        <f>'PGM (入力用)'!L490</f>
        <v/>
      </c>
      <c r="M489" s="101"/>
      <c r="N489" s="102"/>
    </row>
    <row r="490" spans="1:14" ht="19.5" customHeight="1">
      <c r="A490" s="6"/>
      <c r="B490" s="4"/>
      <c r="C490" s="91"/>
      <c r="D490" s="104" t="s">
        <v>185</v>
      </c>
      <c r="E490" s="93" t="str">
        <f>CONCATENATE(E484,"-",B484,"-",D490)</f>
        <v>30-1-6</v>
      </c>
      <c r="F490" s="105" t="str">
        <f>VLOOKUP(E1:E722,種目一覧!D1:F506,3,0)</f>
        <v>　</v>
      </c>
      <c r="G490" s="95">
        <f>VLOOKUP(E1:E722,種目一覧!D1:G506,4,0)</f>
        <v>0</v>
      </c>
      <c r="H490" s="106" t="str">
        <f>VLOOKUP(E1:E722,種目一覧!D1:E506,2,0)</f>
        <v>　</v>
      </c>
      <c r="I490" s="97"/>
      <c r="J490" s="107" t="str">
        <f>'PGM (入力用)'!J491</f>
        <v/>
      </c>
      <c r="K490" s="108" t="str">
        <f>'PGM (入力用)'!K491</f>
        <v/>
      </c>
      <c r="L490" s="109" t="str">
        <f>'PGM (入力用)'!L491</f>
        <v/>
      </c>
      <c r="M490" s="101"/>
      <c r="N490" s="102"/>
    </row>
    <row r="491" spans="1:14" ht="19.5" hidden="1" customHeight="1">
      <c r="A491" s="6"/>
      <c r="B491" s="4"/>
      <c r="C491" s="91"/>
      <c r="D491" s="104" t="s">
        <v>186</v>
      </c>
      <c r="E491" s="110" t="str">
        <f>CONCATENATE(E484,"-",B484,"-",D491)</f>
        <v>30-1-7</v>
      </c>
      <c r="F491" s="123" t="str">
        <f>VLOOKUP(E1:E722,種目一覧!D1:F506,3,0)</f>
        <v>　</v>
      </c>
      <c r="G491" s="112">
        <f>VLOOKUP(E1:E722,種目一覧!D1:G506,4,0)</f>
        <v>0</v>
      </c>
      <c r="H491" s="106" t="str">
        <f>VLOOKUP(E1:E722,種目一覧!D1:E506,2,0)</f>
        <v>　</v>
      </c>
      <c r="I491" s="114"/>
      <c r="J491" s="107" t="str">
        <f>'PGM (入力用)'!J492</f>
        <v/>
      </c>
      <c r="K491" s="108" t="str">
        <f>'PGM (入力用)'!K492</f>
        <v/>
      </c>
      <c r="L491" s="109" t="str">
        <f>'PGM (入力用)'!L492</f>
        <v/>
      </c>
      <c r="M491" s="115"/>
      <c r="N491" s="102"/>
    </row>
    <row r="492" spans="1:14" ht="19.5" customHeight="1">
      <c r="A492" s="6"/>
      <c r="B492" s="4"/>
      <c r="C492" s="4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5"/>
    </row>
    <row r="493" spans="1:14" ht="19.5" customHeight="1">
      <c r="A493" s="6"/>
      <c r="B493" s="80">
        <v>2</v>
      </c>
      <c r="C493" s="81" t="s">
        <v>171</v>
      </c>
      <c r="D493" s="119"/>
      <c r="E493" s="83">
        <v>30</v>
      </c>
      <c r="F493" s="84" t="s">
        <v>172</v>
      </c>
      <c r="G493" s="85" t="s">
        <v>173</v>
      </c>
      <c r="H493" s="86" t="s">
        <v>174</v>
      </c>
      <c r="I493" s="120"/>
      <c r="J493" s="87" t="s">
        <v>176</v>
      </c>
      <c r="K493" s="86" t="s">
        <v>177</v>
      </c>
      <c r="L493" s="121"/>
      <c r="M493" s="89" t="s">
        <v>178</v>
      </c>
      <c r="N493" s="90"/>
    </row>
    <row r="494" spans="1:14" ht="19.5" customHeight="1">
      <c r="A494" s="6"/>
      <c r="B494" s="4"/>
      <c r="C494" s="91"/>
      <c r="D494" s="92" t="s">
        <v>179</v>
      </c>
      <c r="E494" s="93" t="str">
        <f>CONCATENATE(E493,"-",B493,"-",D494)</f>
        <v>30-2-1</v>
      </c>
      <c r="F494" s="94" t="str">
        <f>VLOOKUP(E1:E722,種目一覧!D1:F506,3,0)</f>
        <v>　</v>
      </c>
      <c r="G494" s="95">
        <f>VLOOKUP(E1:E722,種目一覧!D1:G506,4,0)</f>
        <v>0</v>
      </c>
      <c r="H494" s="96" t="str">
        <f>VLOOKUP(E1:E722,種目一覧!D1:E506,2,0)</f>
        <v>　</v>
      </c>
      <c r="I494" s="97"/>
      <c r="J494" s="98" t="str">
        <f>'PGM (入力用)'!J495</f>
        <v/>
      </c>
      <c r="K494" s="99" t="str">
        <f>'PGM (入力用)'!K495</f>
        <v/>
      </c>
      <c r="L494" s="100" t="str">
        <f>'PGM (入力用)'!L495</f>
        <v/>
      </c>
      <c r="M494" s="101"/>
      <c r="N494" s="102"/>
    </row>
    <row r="495" spans="1:14" ht="19.5" customHeight="1">
      <c r="A495" s="6"/>
      <c r="B495" s="4"/>
      <c r="C495" s="91"/>
      <c r="D495" s="92" t="s">
        <v>181</v>
      </c>
      <c r="E495" s="93" t="str">
        <f>CONCATENATE(E493,"-",B493,"-",D495)</f>
        <v>30-2-2</v>
      </c>
      <c r="F495" s="94" t="str">
        <f>VLOOKUP(E1:E722,種目一覧!D1:F506,3,0)</f>
        <v>本吉　康昭</v>
      </c>
      <c r="G495" s="103" t="str">
        <f>VLOOKUP(E1:E722,種目一覧!D1:G506,4,0)</f>
        <v>もとよし　やすあき</v>
      </c>
      <c r="H495" s="96" t="str">
        <f>VLOOKUP(E1:E722,種目一覧!D1:E506,2,0)</f>
        <v>三菱UFJ銀行</v>
      </c>
      <c r="I495" s="97"/>
      <c r="J495" s="98" t="str">
        <f>'PGM (入力用)'!J496</f>
        <v/>
      </c>
      <c r="K495" s="99" t="str">
        <f>'PGM (入力用)'!K496</f>
        <v/>
      </c>
      <c r="L495" s="100" t="str">
        <f>'PGM (入力用)'!L496</f>
        <v/>
      </c>
      <c r="M495" s="101"/>
      <c r="N495" s="102"/>
    </row>
    <row r="496" spans="1:14" ht="19.5" customHeight="1">
      <c r="A496" s="6"/>
      <c r="B496" s="4"/>
      <c r="C496" s="91"/>
      <c r="D496" s="92" t="s">
        <v>182</v>
      </c>
      <c r="E496" s="93" t="str">
        <f>CONCATENATE(E493,"-",B493,"-",D496)</f>
        <v>30-2-3</v>
      </c>
      <c r="F496" s="94" t="str">
        <f>VLOOKUP(E1:E722,種目一覧!D1:F506,3,0)</f>
        <v>臼井　純人</v>
      </c>
      <c r="G496" s="103" t="str">
        <f>VLOOKUP(E1:E722,種目一覧!D1:G506,4,0)</f>
        <v>うすい　じゅんと</v>
      </c>
      <c r="H496" s="96" t="str">
        <f>VLOOKUP(E1:E722,種目一覧!D1:E506,2,0)</f>
        <v>みずほ</v>
      </c>
      <c r="I496" s="97"/>
      <c r="J496" s="98" t="str">
        <f>'PGM (入力用)'!J497</f>
        <v/>
      </c>
      <c r="K496" s="99" t="str">
        <f>'PGM (入力用)'!K497</f>
        <v/>
      </c>
      <c r="L496" s="100" t="str">
        <f>'PGM (入力用)'!L497</f>
        <v/>
      </c>
      <c r="M496" s="101"/>
      <c r="N496" s="102"/>
    </row>
    <row r="497" spans="1:14" ht="19.5" customHeight="1">
      <c r="A497" s="6"/>
      <c r="B497" s="4"/>
      <c r="C497" s="91"/>
      <c r="D497" s="92" t="s">
        <v>183</v>
      </c>
      <c r="E497" s="93" t="str">
        <f>CONCATENATE(E493,"-",B493,"-",D497)</f>
        <v>30-2-4</v>
      </c>
      <c r="F497" s="94" t="str">
        <f>VLOOKUP(E1:E722,種目一覧!D1:F506,3,0)</f>
        <v>下之園　利尚</v>
      </c>
      <c r="G497" s="103" t="str">
        <f>VLOOKUP(E1:E722,種目一覧!D1:G506,4,0)</f>
        <v>しものそん　としひさ</v>
      </c>
      <c r="H497" s="96" t="str">
        <f>VLOOKUP(E1:E722,種目一覧!D1:E506,2,0)</f>
        <v>三菱UFJ銀行</v>
      </c>
      <c r="I497" s="97"/>
      <c r="J497" s="98" t="str">
        <f>'PGM (入力用)'!J498</f>
        <v/>
      </c>
      <c r="K497" s="99" t="str">
        <f>'PGM (入力用)'!K498</f>
        <v/>
      </c>
      <c r="L497" s="100" t="str">
        <f>'PGM (入力用)'!L498</f>
        <v/>
      </c>
      <c r="M497" s="101"/>
      <c r="N497" s="102"/>
    </row>
    <row r="498" spans="1:14" ht="19.5" customHeight="1">
      <c r="A498" s="6"/>
      <c r="B498" s="4"/>
      <c r="C498" s="91"/>
      <c r="D498" s="92" t="s">
        <v>184</v>
      </c>
      <c r="E498" s="93" t="str">
        <f>CONCATENATE(E493,"-",B493,"-",D498)</f>
        <v>30-2-5</v>
      </c>
      <c r="F498" s="94" t="str">
        <f>VLOOKUP(E1:E722,種目一覧!D1:F506,3,0)</f>
        <v>藤江　弘和</v>
      </c>
      <c r="G498" s="103" t="str">
        <f>VLOOKUP(E1:E722,種目一覧!D1:G506,4,0)</f>
        <v>ふじえ　ひろかず</v>
      </c>
      <c r="H498" s="96" t="str">
        <f>VLOOKUP(E1:E722,種目一覧!D1:E506,2,0)</f>
        <v>みずほ</v>
      </c>
      <c r="I498" s="97"/>
      <c r="J498" s="98" t="str">
        <f>'PGM (入力用)'!J499</f>
        <v/>
      </c>
      <c r="K498" s="99" t="str">
        <f>'PGM (入力用)'!K499</f>
        <v/>
      </c>
      <c r="L498" s="100" t="str">
        <f>'PGM (入力用)'!L499</f>
        <v/>
      </c>
      <c r="M498" s="101"/>
      <c r="N498" s="102"/>
    </row>
    <row r="499" spans="1:14" ht="19.5" customHeight="1">
      <c r="A499" s="6"/>
      <c r="B499" s="4"/>
      <c r="C499" s="91"/>
      <c r="D499" s="104" t="s">
        <v>185</v>
      </c>
      <c r="E499" s="93" t="str">
        <f>CONCATENATE(E493,"-",B493,"-",D499)</f>
        <v>30-2-6</v>
      </c>
      <c r="F499" s="105" t="str">
        <f>VLOOKUP(E1:E722,種目一覧!D1:F506,3,0)</f>
        <v>　</v>
      </c>
      <c r="G499" s="95">
        <f>VLOOKUP(E1:E722,種目一覧!D1:G506,4,0)</f>
        <v>0</v>
      </c>
      <c r="H499" s="106" t="str">
        <f>VLOOKUP(E1:E722,種目一覧!D1:E506,2,0)</f>
        <v>　</v>
      </c>
      <c r="I499" s="97"/>
      <c r="J499" s="107" t="str">
        <f>'PGM (入力用)'!J500</f>
        <v/>
      </c>
      <c r="K499" s="108" t="str">
        <f>'PGM (入力用)'!K500</f>
        <v/>
      </c>
      <c r="L499" s="109" t="str">
        <f>'PGM (入力用)'!L500</f>
        <v/>
      </c>
      <c r="M499" s="101"/>
      <c r="N499" s="102"/>
    </row>
    <row r="500" spans="1:14" ht="19.5" hidden="1" customHeight="1">
      <c r="A500" s="6"/>
      <c r="B500" s="4"/>
      <c r="C500" s="91"/>
      <c r="D500" s="104" t="s">
        <v>186</v>
      </c>
      <c r="E500" s="110" t="str">
        <f>CONCATENATE(E493,"-",B493,"-",D500)</f>
        <v>30-2-7</v>
      </c>
      <c r="F500" s="123" t="str">
        <f>VLOOKUP(E1:E722,種目一覧!D1:F506,3,0)</f>
        <v>　</v>
      </c>
      <c r="G500" s="112">
        <f>VLOOKUP(E1:E722,種目一覧!D1:G506,4,0)</f>
        <v>0</v>
      </c>
      <c r="H500" s="106" t="str">
        <f>VLOOKUP(E1:E722,種目一覧!D1:E506,2,0)</f>
        <v>　</v>
      </c>
      <c r="I500" s="114"/>
      <c r="J500" s="107" t="str">
        <f>'PGM (入力用)'!J501</f>
        <v/>
      </c>
      <c r="K500" s="108" t="str">
        <f>'PGM (入力用)'!K501</f>
        <v/>
      </c>
      <c r="L500" s="109" t="str">
        <f>'PGM (入力用)'!L501</f>
        <v/>
      </c>
      <c r="M500" s="115"/>
      <c r="N500" s="102"/>
    </row>
    <row r="501" spans="1:14" ht="19.5" customHeight="1">
      <c r="A501" s="6"/>
      <c r="B501" s="4"/>
      <c r="C501" s="4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5"/>
    </row>
    <row r="502" spans="1:14" ht="19.5" customHeight="1">
      <c r="A502" s="23" t="s">
        <v>216</v>
      </c>
      <c r="B502" s="4"/>
      <c r="C502" s="4"/>
      <c r="D502" s="117"/>
      <c r="E502" s="117"/>
      <c r="F502" s="117"/>
      <c r="G502" s="117"/>
      <c r="H502" s="117"/>
      <c r="I502" s="117"/>
      <c r="J502" s="118" t="s">
        <v>170</v>
      </c>
      <c r="K502" s="117"/>
      <c r="L502" s="118" t="str">
        <f>VLOOKUP(E503,大会記録!E1:F89,2,0)</f>
        <v xml:space="preserve"> 　12.68</v>
      </c>
      <c r="M502" s="117"/>
      <c r="N502" s="5"/>
    </row>
    <row r="503" spans="1:14" ht="19.5" customHeight="1">
      <c r="A503" s="6"/>
      <c r="B503" s="80">
        <v>1</v>
      </c>
      <c r="C503" s="81" t="s">
        <v>171</v>
      </c>
      <c r="D503" s="119"/>
      <c r="E503" s="83">
        <v>31</v>
      </c>
      <c r="F503" s="84" t="s">
        <v>172</v>
      </c>
      <c r="G503" s="85" t="s">
        <v>173</v>
      </c>
      <c r="H503" s="86" t="s">
        <v>174</v>
      </c>
      <c r="I503" s="120"/>
      <c r="J503" s="87" t="s">
        <v>176</v>
      </c>
      <c r="K503" s="86" t="s">
        <v>177</v>
      </c>
      <c r="L503" s="121"/>
      <c r="M503" s="89" t="s">
        <v>178</v>
      </c>
      <c r="N503" s="90"/>
    </row>
    <row r="504" spans="1:14" ht="19.5" customHeight="1">
      <c r="A504" s="6"/>
      <c r="B504" s="4"/>
      <c r="C504" s="91"/>
      <c r="D504" s="92" t="s">
        <v>179</v>
      </c>
      <c r="E504" s="93" t="str">
        <f>CONCATENATE(E503,"-",B503,"-",D504)</f>
        <v>31-1-1</v>
      </c>
      <c r="F504" s="94" t="str">
        <f>VLOOKUP(E1:E722,種目一覧!D1:F506,3,0)</f>
        <v>　</v>
      </c>
      <c r="G504" s="95">
        <f>VLOOKUP(E1:E722,種目一覧!D1:G506,4,0)</f>
        <v>0</v>
      </c>
      <c r="H504" s="96" t="str">
        <f>VLOOKUP(E1:E722,種目一覧!D1:E506,2,0)</f>
        <v>　</v>
      </c>
      <c r="I504" s="97"/>
      <c r="J504" s="98" t="str">
        <f>'PGM (入力用)'!J505</f>
        <v/>
      </c>
      <c r="K504" s="99" t="str">
        <f>'PGM (入力用)'!K505</f>
        <v/>
      </c>
      <c r="L504" s="100" t="str">
        <f>'PGM (入力用)'!L505</f>
        <v/>
      </c>
      <c r="M504" s="101"/>
      <c r="N504" s="102"/>
    </row>
    <row r="505" spans="1:14" ht="19.5" customHeight="1">
      <c r="A505" s="6"/>
      <c r="B505" s="4"/>
      <c r="C505" s="91"/>
      <c r="D505" s="92" t="s">
        <v>181</v>
      </c>
      <c r="E505" s="93" t="str">
        <f>CONCATENATE(E503,"-",B503,"-",D505)</f>
        <v>31-1-2</v>
      </c>
      <c r="F505" s="94" t="str">
        <f>VLOOKUP(E1:E722,種目一覧!D1:F506,3,0)</f>
        <v>猪狩　芳文</v>
      </c>
      <c r="G505" s="103" t="str">
        <f>VLOOKUP(E1:E722,種目一覧!D1:G506,4,0)</f>
        <v>いがり　よしふみ</v>
      </c>
      <c r="H505" s="96" t="str">
        <f>VLOOKUP(E1:E722,種目一覧!D1:E506,2,0)</f>
        <v>みずほ</v>
      </c>
      <c r="I505" s="97"/>
      <c r="J505" s="98" t="str">
        <f>'PGM (入力用)'!J506</f>
        <v/>
      </c>
      <c r="K505" s="99" t="str">
        <f>'PGM (入力用)'!K506</f>
        <v/>
      </c>
      <c r="L505" s="100" t="str">
        <f>'PGM (入力用)'!L506</f>
        <v/>
      </c>
      <c r="M505" s="101"/>
      <c r="N505" s="102"/>
    </row>
    <row r="506" spans="1:14" ht="19.5" customHeight="1">
      <c r="A506" s="6"/>
      <c r="B506" s="4"/>
      <c r="C506" s="91"/>
      <c r="D506" s="92" t="s">
        <v>182</v>
      </c>
      <c r="E506" s="93" t="str">
        <f>CONCATENATE(E503,"-",B503,"-",D506)</f>
        <v>31-1-3</v>
      </c>
      <c r="F506" s="94" t="str">
        <f>VLOOKUP(E1:E722,種目一覧!D1:F506,3,0)</f>
        <v>川越　和之</v>
      </c>
      <c r="G506" s="103" t="str">
        <f>VLOOKUP(E1:E722,種目一覧!D1:G506,4,0)</f>
        <v>かわごえ　かずゆき</v>
      </c>
      <c r="H506" s="96" t="str">
        <f>VLOOKUP(E1:E722,種目一覧!D1:E506,2,0)</f>
        <v>みずほ</v>
      </c>
      <c r="I506" s="97"/>
      <c r="J506" s="98" t="str">
        <f>'PGM (入力用)'!J507</f>
        <v/>
      </c>
      <c r="K506" s="99" t="str">
        <f>'PGM (入力用)'!K507</f>
        <v/>
      </c>
      <c r="L506" s="100" t="str">
        <f>'PGM (入力用)'!L507</f>
        <v/>
      </c>
      <c r="M506" s="101"/>
      <c r="N506" s="102"/>
    </row>
    <row r="507" spans="1:14" ht="19.5" customHeight="1">
      <c r="A507" s="6"/>
      <c r="B507" s="4"/>
      <c r="C507" s="91"/>
      <c r="D507" s="92" t="s">
        <v>183</v>
      </c>
      <c r="E507" s="93" t="str">
        <f>CONCATENATE(E503,"-",B503,"-",D507)</f>
        <v>31-1-4</v>
      </c>
      <c r="F507" s="94" t="str">
        <f>VLOOKUP(E1:E722,種目一覧!D1:F506,3,0)</f>
        <v>茶谷　洋人</v>
      </c>
      <c r="G507" s="103" t="str">
        <f>VLOOKUP(E1:E722,種目一覧!D1:G506,4,0)</f>
        <v>ちゃたに  ひろと</v>
      </c>
      <c r="H507" s="96" t="str">
        <f>VLOOKUP(E1:E722,種目一覧!D1:E506,2,0)</f>
        <v>三菱UFJ信託</v>
      </c>
      <c r="I507" s="97"/>
      <c r="J507" s="98" t="str">
        <f>'PGM (入力用)'!J508</f>
        <v/>
      </c>
      <c r="K507" s="99" t="str">
        <f>'PGM (入力用)'!K508</f>
        <v/>
      </c>
      <c r="L507" s="100" t="str">
        <f>'PGM (入力用)'!L508</f>
        <v/>
      </c>
      <c r="M507" s="101"/>
      <c r="N507" s="102"/>
    </row>
    <row r="508" spans="1:14" ht="19.5" customHeight="1">
      <c r="A508" s="6"/>
      <c r="B508" s="4"/>
      <c r="C508" s="91"/>
      <c r="D508" s="92" t="s">
        <v>184</v>
      </c>
      <c r="E508" s="93" t="str">
        <f>CONCATENATE(E503,"-",B503,"-",D508)</f>
        <v>31-1-5</v>
      </c>
      <c r="F508" s="94" t="str">
        <f>VLOOKUP(E1:E722,種目一覧!D1:F506,3,0)</f>
        <v>　</v>
      </c>
      <c r="G508" s="95">
        <f>VLOOKUP(E1:E722,種目一覧!D1:G506,4,0)</f>
        <v>0</v>
      </c>
      <c r="H508" s="96" t="str">
        <f>VLOOKUP(E1:E722,種目一覧!D1:E506,2,0)</f>
        <v>　</v>
      </c>
      <c r="I508" s="97"/>
      <c r="J508" s="98" t="str">
        <f>'PGM (入力用)'!J509</f>
        <v/>
      </c>
      <c r="K508" s="99" t="str">
        <f>'PGM (入力用)'!K509</f>
        <v/>
      </c>
      <c r="L508" s="100" t="str">
        <f>'PGM (入力用)'!L509</f>
        <v/>
      </c>
      <c r="M508" s="101"/>
      <c r="N508" s="102"/>
    </row>
    <row r="509" spans="1:14" ht="19.5" customHeight="1">
      <c r="A509" s="6"/>
      <c r="B509" s="4"/>
      <c r="C509" s="91"/>
      <c r="D509" s="104" t="s">
        <v>185</v>
      </c>
      <c r="E509" s="93" t="str">
        <f>CONCATENATE(E503,"-",B503,"-",D509)</f>
        <v>31-1-6</v>
      </c>
      <c r="F509" s="105" t="str">
        <f>VLOOKUP(E1:E722,種目一覧!D1:F506,3,0)</f>
        <v>　</v>
      </c>
      <c r="G509" s="95">
        <f>VLOOKUP(E1:E722,種目一覧!D1:G506,4,0)</f>
        <v>0</v>
      </c>
      <c r="H509" s="106" t="str">
        <f>VLOOKUP(E1:E722,種目一覧!D1:E506,2,0)</f>
        <v>　</v>
      </c>
      <c r="I509" s="97"/>
      <c r="J509" s="107" t="str">
        <f>'PGM (入力用)'!J510</f>
        <v/>
      </c>
      <c r="K509" s="108" t="str">
        <f>'PGM (入力用)'!K510</f>
        <v/>
      </c>
      <c r="L509" s="109" t="str">
        <f>'PGM (入力用)'!L510</f>
        <v/>
      </c>
      <c r="M509" s="101"/>
      <c r="N509" s="102"/>
    </row>
    <row r="510" spans="1:14" ht="19.5" hidden="1" customHeight="1">
      <c r="A510" s="6"/>
      <c r="B510" s="4"/>
      <c r="C510" s="91"/>
      <c r="D510" s="104" t="s">
        <v>186</v>
      </c>
      <c r="E510" s="110" t="str">
        <f>CONCATENATE(E503,"-",B503,"-",D510)</f>
        <v>31-1-7</v>
      </c>
      <c r="F510" s="123" t="str">
        <f>VLOOKUP(E1:E722,種目一覧!D1:F506,3,0)</f>
        <v>　</v>
      </c>
      <c r="G510" s="112">
        <f>VLOOKUP(E1:E722,種目一覧!D1:G506,4,0)</f>
        <v>0</v>
      </c>
      <c r="H510" s="106" t="str">
        <f>VLOOKUP(E1:E722,種目一覧!D1:E506,2,0)</f>
        <v>　</v>
      </c>
      <c r="I510" s="114"/>
      <c r="J510" s="107" t="str">
        <f>'PGM (入力用)'!J511</f>
        <v/>
      </c>
      <c r="K510" s="108" t="str">
        <f>'PGM (入力用)'!K511</f>
        <v/>
      </c>
      <c r="L510" s="109" t="str">
        <f>'PGM (入力用)'!L511</f>
        <v/>
      </c>
      <c r="M510" s="115"/>
      <c r="N510" s="102"/>
    </row>
    <row r="511" spans="1:14" ht="19.5" customHeight="1">
      <c r="A511" s="6"/>
      <c r="B511" s="4"/>
      <c r="C511" s="4"/>
      <c r="D511" s="143"/>
      <c r="E511" s="116"/>
      <c r="F511" s="143"/>
      <c r="G511" s="116"/>
      <c r="H511" s="143"/>
      <c r="I511" s="116"/>
      <c r="J511" s="143"/>
      <c r="K511" s="143"/>
      <c r="L511" s="143"/>
      <c r="M511" s="116"/>
      <c r="N511" s="5"/>
    </row>
    <row r="512" spans="1:14" ht="19.5" hidden="1" customHeight="1">
      <c r="A512" s="6"/>
      <c r="B512" s="4"/>
      <c r="C512" s="4"/>
      <c r="D512" s="117"/>
      <c r="E512" s="117"/>
      <c r="F512" s="117"/>
      <c r="G512" s="117"/>
      <c r="H512" s="117"/>
      <c r="I512" s="117"/>
      <c r="J512" s="118" t="s">
        <v>170</v>
      </c>
      <c r="K512" s="117"/>
      <c r="L512" s="118" t="str">
        <f>VLOOKUP(E513,大会記録!E1:F89,2,0)</f>
        <v xml:space="preserve"> 　12.68</v>
      </c>
      <c r="M512" s="117"/>
      <c r="N512" s="5"/>
    </row>
    <row r="513" spans="1:14" ht="19.5" customHeight="1">
      <c r="A513" s="6"/>
      <c r="B513" s="80">
        <v>2</v>
      </c>
      <c r="C513" s="81" t="s">
        <v>171</v>
      </c>
      <c r="D513" s="119"/>
      <c r="E513" s="83">
        <v>31</v>
      </c>
      <c r="F513" s="84" t="s">
        <v>172</v>
      </c>
      <c r="G513" s="85" t="s">
        <v>173</v>
      </c>
      <c r="H513" s="86" t="s">
        <v>174</v>
      </c>
      <c r="I513" s="120"/>
      <c r="J513" s="87" t="s">
        <v>176</v>
      </c>
      <c r="K513" s="86" t="s">
        <v>177</v>
      </c>
      <c r="L513" s="121"/>
      <c r="M513" s="89" t="s">
        <v>178</v>
      </c>
      <c r="N513" s="90"/>
    </row>
    <row r="514" spans="1:14" ht="19.5" customHeight="1">
      <c r="A514" s="6"/>
      <c r="B514" s="4"/>
      <c r="C514" s="91"/>
      <c r="D514" s="92" t="s">
        <v>179</v>
      </c>
      <c r="E514" s="93" t="str">
        <f>CONCATENATE(E513,"-",B513,"-",D514)</f>
        <v>31-2-1</v>
      </c>
      <c r="F514" s="94" t="str">
        <f>VLOOKUP(E1:E722,種目一覧!D1:F506,3,0)</f>
        <v>　</v>
      </c>
      <c r="G514" s="95">
        <f>VLOOKUP(E1:E722,種目一覧!D1:G506,4,0)</f>
        <v>0</v>
      </c>
      <c r="H514" s="96" t="str">
        <f>VLOOKUP(E1:E722,種目一覧!D1:E506,2,0)</f>
        <v>　</v>
      </c>
      <c r="I514" s="97"/>
      <c r="J514" s="98" t="str">
        <f>'PGM (入力用)'!J515</f>
        <v/>
      </c>
      <c r="K514" s="99" t="str">
        <f>'PGM (入力用)'!K515</f>
        <v/>
      </c>
      <c r="L514" s="100" t="str">
        <f>'PGM (入力用)'!L515</f>
        <v/>
      </c>
      <c r="M514" s="101"/>
      <c r="N514" s="102"/>
    </row>
    <row r="515" spans="1:14" ht="19.5" customHeight="1">
      <c r="A515" s="6"/>
      <c r="B515" s="4"/>
      <c r="C515" s="91"/>
      <c r="D515" s="92" t="s">
        <v>181</v>
      </c>
      <c r="E515" s="93" t="str">
        <f>CONCATENATE(E513,"-",B513,"-",D515)</f>
        <v>31-2-2</v>
      </c>
      <c r="F515" s="94" t="str">
        <f>VLOOKUP(E1:E722,種目一覧!D1:F506,3,0)</f>
        <v>南雲　道</v>
      </c>
      <c r="G515" s="103" t="str">
        <f>VLOOKUP(E1:E722,種目一覧!D1:G506,4,0)</f>
        <v>なぐも　とおる</v>
      </c>
      <c r="H515" s="96" t="str">
        <f>VLOOKUP(E1:E722,種目一覧!D1:E506,2,0)</f>
        <v>三井住友信託</v>
      </c>
      <c r="I515" s="97"/>
      <c r="J515" s="98" t="str">
        <f>'PGM (入力用)'!J516</f>
        <v/>
      </c>
      <c r="K515" s="99" t="str">
        <f>'PGM (入力用)'!K516</f>
        <v/>
      </c>
      <c r="L515" s="100" t="str">
        <f>'PGM (入力用)'!L516</f>
        <v/>
      </c>
      <c r="M515" s="101"/>
      <c r="N515" s="102"/>
    </row>
    <row r="516" spans="1:14" ht="19.5" customHeight="1">
      <c r="A516" s="6"/>
      <c r="B516" s="4"/>
      <c r="C516" s="91"/>
      <c r="D516" s="92" t="s">
        <v>182</v>
      </c>
      <c r="E516" s="93" t="str">
        <f>CONCATENATE(E513,"-",B513,"-",D516)</f>
        <v>31-2-3</v>
      </c>
      <c r="F516" s="94" t="str">
        <f>VLOOKUP(E1:E722,種目一覧!D1:F506,3,0)</f>
        <v>北　浩至</v>
      </c>
      <c r="G516" s="103" t="str">
        <f>VLOOKUP(E1:E722,種目一覧!D1:G506,4,0)</f>
        <v>きた　こうじ</v>
      </c>
      <c r="H516" s="96" t="str">
        <f>VLOOKUP(E1:E722,種目一覧!D1:E506,2,0)</f>
        <v>三菱UFJ信託</v>
      </c>
      <c r="I516" s="97"/>
      <c r="J516" s="98" t="str">
        <f>'PGM (入力用)'!J517</f>
        <v/>
      </c>
      <c r="K516" s="99" t="str">
        <f>'PGM (入力用)'!K517</f>
        <v/>
      </c>
      <c r="L516" s="100" t="str">
        <f>'PGM (入力用)'!L517</f>
        <v/>
      </c>
      <c r="M516" s="101"/>
      <c r="N516" s="102"/>
    </row>
    <row r="517" spans="1:14" ht="19.5" customHeight="1">
      <c r="A517" s="6"/>
      <c r="B517" s="4"/>
      <c r="C517" s="91"/>
      <c r="D517" s="92" t="s">
        <v>183</v>
      </c>
      <c r="E517" s="93" t="str">
        <f>CONCATENATE(E513,"-",B513,"-",D517)</f>
        <v>31-2-4</v>
      </c>
      <c r="F517" s="94" t="str">
        <f>VLOOKUP(E1:E722,種目一覧!D1:F506,3,0)</f>
        <v>近藤　和貴</v>
      </c>
      <c r="G517" s="103" t="str">
        <f>VLOOKUP(E1:E722,種目一覧!D1:G506,4,0)</f>
        <v>こんどう　かずたか</v>
      </c>
      <c r="H517" s="96" t="str">
        <f>VLOOKUP(E1:E722,種目一覧!D1:E506,2,0)</f>
        <v>三菱UFJ信託</v>
      </c>
      <c r="I517" s="97"/>
      <c r="J517" s="98" t="str">
        <f>'PGM (入力用)'!J518</f>
        <v/>
      </c>
      <c r="K517" s="99" t="str">
        <f>'PGM (入力用)'!K518</f>
        <v/>
      </c>
      <c r="L517" s="100" t="str">
        <f>'PGM (入力用)'!L518</f>
        <v/>
      </c>
      <c r="M517" s="101"/>
      <c r="N517" s="102"/>
    </row>
    <row r="518" spans="1:14" ht="19.5" customHeight="1">
      <c r="A518" s="6"/>
      <c r="B518" s="4"/>
      <c r="C518" s="91"/>
      <c r="D518" s="92" t="s">
        <v>184</v>
      </c>
      <c r="E518" s="93" t="str">
        <f>CONCATENATE(E513,"-",B513,"-",D518)</f>
        <v>31-2-5</v>
      </c>
      <c r="F518" s="94" t="str">
        <f>VLOOKUP(E1:E722,種目一覧!D1:F506,3,0)</f>
        <v>　</v>
      </c>
      <c r="G518" s="95">
        <f>VLOOKUP(E1:E722,種目一覧!D1:G506,4,0)</f>
        <v>0</v>
      </c>
      <c r="H518" s="96" t="str">
        <f>VLOOKUP(E1:E722,種目一覧!D1:E506,2,0)</f>
        <v>　</v>
      </c>
      <c r="I518" s="97"/>
      <c r="J518" s="98" t="str">
        <f>'PGM (入力用)'!J519</f>
        <v/>
      </c>
      <c r="K518" s="99" t="str">
        <f>'PGM (入力用)'!K519</f>
        <v/>
      </c>
      <c r="L518" s="100" t="str">
        <f>'PGM (入力用)'!L519</f>
        <v/>
      </c>
      <c r="M518" s="101"/>
      <c r="N518" s="102"/>
    </row>
    <row r="519" spans="1:14" ht="19.5" customHeight="1">
      <c r="A519" s="6"/>
      <c r="B519" s="4"/>
      <c r="C519" s="91"/>
      <c r="D519" s="104" t="s">
        <v>185</v>
      </c>
      <c r="E519" s="93" t="str">
        <f>CONCATENATE(E513,"-",B513,"-",D519)</f>
        <v>31-2-6</v>
      </c>
      <c r="F519" s="105" t="str">
        <f>VLOOKUP(E1:E722,種目一覧!D1:F506,3,0)</f>
        <v>　</v>
      </c>
      <c r="G519" s="95">
        <f>VLOOKUP(E1:E722,種目一覧!D1:G506,4,0)</f>
        <v>0</v>
      </c>
      <c r="H519" s="106" t="str">
        <f>VLOOKUP(E1:E722,種目一覧!D1:E506,2,0)</f>
        <v>　</v>
      </c>
      <c r="I519" s="97"/>
      <c r="J519" s="107" t="str">
        <f>'PGM (入力用)'!J520</f>
        <v/>
      </c>
      <c r="K519" s="108" t="str">
        <f>'PGM (入力用)'!K520</f>
        <v/>
      </c>
      <c r="L519" s="109" t="str">
        <f>'PGM (入力用)'!L520</f>
        <v/>
      </c>
      <c r="M519" s="101"/>
      <c r="N519" s="102"/>
    </row>
    <row r="520" spans="1:14" ht="19.5" hidden="1" customHeight="1">
      <c r="A520" s="6"/>
      <c r="B520" s="4"/>
      <c r="C520" s="91"/>
      <c r="D520" s="104" t="s">
        <v>186</v>
      </c>
      <c r="E520" s="110" t="str">
        <f>CONCATENATE(E513,"-",B513,"-",D520)</f>
        <v>31-2-7</v>
      </c>
      <c r="F520" s="123" t="str">
        <f>VLOOKUP(E1:E722,種目一覧!D1:F506,3,0)</f>
        <v>　</v>
      </c>
      <c r="G520" s="112">
        <f>VLOOKUP(E1:E722,種目一覧!D1:G506,4,0)</f>
        <v>0</v>
      </c>
      <c r="H520" s="106" t="str">
        <f>VLOOKUP(E1:E722,種目一覧!D1:E506,2,0)</f>
        <v>　</v>
      </c>
      <c r="I520" s="114"/>
      <c r="J520" s="107" t="str">
        <f>'PGM (入力用)'!J521</f>
        <v/>
      </c>
      <c r="K520" s="108" t="str">
        <f>'PGM (入力用)'!K521</f>
        <v/>
      </c>
      <c r="L520" s="109" t="str">
        <f>'PGM (入力用)'!L521</f>
        <v/>
      </c>
      <c r="M520" s="115"/>
      <c r="N520" s="102"/>
    </row>
    <row r="521" spans="1:14" ht="19.5" customHeight="1">
      <c r="A521" s="6"/>
      <c r="B521" s="4"/>
      <c r="C521" s="4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5"/>
    </row>
    <row r="522" spans="1:14" ht="19.5" customHeight="1">
      <c r="A522" s="23" t="s">
        <v>217</v>
      </c>
      <c r="B522" s="4"/>
      <c r="C522" s="4"/>
      <c r="D522" s="117"/>
      <c r="E522" s="117"/>
      <c r="F522" s="117"/>
      <c r="G522" s="117"/>
      <c r="H522" s="117"/>
      <c r="I522" s="117"/>
      <c r="J522" s="118" t="s">
        <v>170</v>
      </c>
      <c r="K522" s="117"/>
      <c r="L522" s="118" t="str">
        <f>VLOOKUP(E523,大会記録!E1:F89,2,0)</f>
        <v xml:space="preserve"> 　13.22</v>
      </c>
      <c r="M522" s="117"/>
      <c r="N522" s="5"/>
    </row>
    <row r="523" spans="1:14" ht="19.5" customHeight="1">
      <c r="A523" s="6"/>
      <c r="B523" s="80">
        <v>1</v>
      </c>
      <c r="C523" s="81" t="s">
        <v>171</v>
      </c>
      <c r="D523" s="119"/>
      <c r="E523" s="83">
        <v>32</v>
      </c>
      <c r="F523" s="84" t="s">
        <v>172</v>
      </c>
      <c r="G523" s="85" t="s">
        <v>173</v>
      </c>
      <c r="H523" s="86" t="s">
        <v>174</v>
      </c>
      <c r="I523" s="120"/>
      <c r="J523" s="87" t="s">
        <v>176</v>
      </c>
      <c r="K523" s="86" t="s">
        <v>177</v>
      </c>
      <c r="L523" s="121"/>
      <c r="M523" s="89" t="s">
        <v>178</v>
      </c>
      <c r="N523" s="90"/>
    </row>
    <row r="524" spans="1:14" ht="19.5" customHeight="1">
      <c r="A524" s="6"/>
      <c r="B524" s="4"/>
      <c r="C524" s="91"/>
      <c r="D524" s="92" t="s">
        <v>179</v>
      </c>
      <c r="E524" s="93" t="str">
        <f>CONCATENATE(E523,"-",B523,"-",D524)</f>
        <v>32-1-1</v>
      </c>
      <c r="F524" s="94" t="str">
        <f>VLOOKUP(E1:E722,種目一覧!D1:F506,3,0)</f>
        <v>　</v>
      </c>
      <c r="G524" s="95">
        <f>VLOOKUP(E1:E722,種目一覧!D1:G506,4,0)</f>
        <v>0</v>
      </c>
      <c r="H524" s="96" t="str">
        <f>VLOOKUP(E1:E722,種目一覧!D1:E506,2,0)</f>
        <v>　</v>
      </c>
      <c r="I524" s="97"/>
      <c r="J524" s="98" t="str">
        <f>'PGM (入力用)'!J525</f>
        <v/>
      </c>
      <c r="K524" s="99" t="str">
        <f>'PGM (入力用)'!K525</f>
        <v/>
      </c>
      <c r="L524" s="100" t="str">
        <f>'PGM (入力用)'!L525</f>
        <v/>
      </c>
      <c r="M524" s="101"/>
      <c r="N524" s="102"/>
    </row>
    <row r="525" spans="1:14" ht="19.5" customHeight="1">
      <c r="A525" s="6"/>
      <c r="B525" s="4"/>
      <c r="C525" s="91"/>
      <c r="D525" s="92" t="s">
        <v>181</v>
      </c>
      <c r="E525" s="93" t="str">
        <f>CONCATENATE(E523,"-",B523,"-",D525)</f>
        <v>32-1-2</v>
      </c>
      <c r="F525" s="94" t="str">
        <f>VLOOKUP(E1:E722,種目一覧!D1:F506,3,0)</f>
        <v>西田　史子</v>
      </c>
      <c r="G525" s="103" t="str">
        <f>VLOOKUP(E1:E722,種目一覧!D1:G506,4,0)</f>
        <v>にしだ　ちかこ</v>
      </c>
      <c r="H525" s="96" t="str">
        <f>VLOOKUP(E1:E722,種目一覧!D1:E506,2,0)</f>
        <v>三井住友銀行</v>
      </c>
      <c r="I525" s="97"/>
      <c r="J525" s="98" t="str">
        <f>'PGM (入力用)'!J526</f>
        <v/>
      </c>
      <c r="K525" s="99" t="str">
        <f>'PGM (入力用)'!K526</f>
        <v/>
      </c>
      <c r="L525" s="100" t="str">
        <f>'PGM (入力用)'!L526</f>
        <v/>
      </c>
      <c r="M525" s="101"/>
      <c r="N525" s="102"/>
    </row>
    <row r="526" spans="1:14" ht="19.5" customHeight="1">
      <c r="A526" s="6"/>
      <c r="B526" s="4"/>
      <c r="C526" s="91"/>
      <c r="D526" s="92" t="s">
        <v>182</v>
      </c>
      <c r="E526" s="93" t="str">
        <f>CONCATENATE(E523,"-",B523,"-",D526)</f>
        <v>32-1-3</v>
      </c>
      <c r="F526" s="94" t="str">
        <f>VLOOKUP(E1:E722,種目一覧!D1:F506,3,0)</f>
        <v>李　ハンビッ</v>
      </c>
      <c r="G526" s="103" t="str">
        <f>VLOOKUP(E1:E722,種目一覧!D1:G506,4,0)</f>
        <v>り　はんびっ</v>
      </c>
      <c r="H526" s="96" t="str">
        <f>VLOOKUP(E1:E722,種目一覧!D1:E506,2,0)</f>
        <v>三井住友銀行</v>
      </c>
      <c r="I526" s="97"/>
      <c r="J526" s="98" t="str">
        <f>'PGM (入力用)'!J527</f>
        <v/>
      </c>
      <c r="K526" s="99" t="str">
        <f>'PGM (入力用)'!K527</f>
        <v/>
      </c>
      <c r="L526" s="100" t="str">
        <f>'PGM (入力用)'!L527</f>
        <v/>
      </c>
      <c r="M526" s="101"/>
      <c r="N526" s="102"/>
    </row>
    <row r="527" spans="1:14" ht="19.5" customHeight="1">
      <c r="A527" s="6"/>
      <c r="B527" s="4"/>
      <c r="C527" s="91"/>
      <c r="D527" s="92" t="s">
        <v>183</v>
      </c>
      <c r="E527" s="93" t="str">
        <f>CONCATENATE(E523,"-",B523,"-",D527)</f>
        <v>32-1-4</v>
      </c>
      <c r="F527" s="94" t="str">
        <f>VLOOKUP(E1:E722,種目一覧!D1:F506,3,0)</f>
        <v>松田　奈々</v>
      </c>
      <c r="G527" s="103" t="str">
        <f>VLOOKUP(E1:E722,種目一覧!D1:G506,4,0)</f>
        <v>まつだ　なな</v>
      </c>
      <c r="H527" s="96" t="str">
        <f>VLOOKUP(E1:E722,種目一覧!D1:E506,2,0)</f>
        <v>三井住友信託</v>
      </c>
      <c r="I527" s="97"/>
      <c r="J527" s="98" t="str">
        <f>'PGM (入力用)'!J528</f>
        <v/>
      </c>
      <c r="K527" s="99" t="str">
        <f>'PGM (入力用)'!K528</f>
        <v/>
      </c>
      <c r="L527" s="100" t="str">
        <f>'PGM (入力用)'!L528</f>
        <v/>
      </c>
      <c r="M527" s="101"/>
      <c r="N527" s="102"/>
    </row>
    <row r="528" spans="1:14" ht="19.5" customHeight="1">
      <c r="A528" s="6"/>
      <c r="B528" s="4"/>
      <c r="C528" s="91"/>
      <c r="D528" s="92" t="s">
        <v>184</v>
      </c>
      <c r="E528" s="93" t="str">
        <f>CONCATENATE(E523,"-",B523,"-",D528)</f>
        <v>32-1-5</v>
      </c>
      <c r="F528" s="94" t="str">
        <f>VLOOKUP(E1:E722,種目一覧!D1:F506,3,0)</f>
        <v>土屋　琴音</v>
      </c>
      <c r="G528" s="103" t="str">
        <f>VLOOKUP(E1:E722,種目一覧!D1:G506,4,0)</f>
        <v>つちや　ことね</v>
      </c>
      <c r="H528" s="96" t="str">
        <f>VLOOKUP(E1:E722,種目一覧!D1:E506,2,0)</f>
        <v>みずほ</v>
      </c>
      <c r="I528" s="97"/>
      <c r="J528" s="98" t="str">
        <f>'PGM (入力用)'!J529</f>
        <v/>
      </c>
      <c r="K528" s="99" t="str">
        <f>'PGM (入力用)'!K529</f>
        <v/>
      </c>
      <c r="L528" s="100" t="str">
        <f>'PGM (入力用)'!L529</f>
        <v/>
      </c>
      <c r="M528" s="101"/>
      <c r="N528" s="102"/>
    </row>
    <row r="529" spans="1:14" ht="19.5" customHeight="1">
      <c r="A529" s="6"/>
      <c r="B529" s="4"/>
      <c r="C529" s="91"/>
      <c r="D529" s="104" t="s">
        <v>185</v>
      </c>
      <c r="E529" s="93" t="str">
        <f>CONCATENATE(E523,"-",B523,"-",D529)</f>
        <v>32-1-6</v>
      </c>
      <c r="F529" s="105" t="str">
        <f>VLOOKUP(E1:E722,種目一覧!D1:F506,3,0)</f>
        <v>　</v>
      </c>
      <c r="G529" s="95">
        <f>VLOOKUP(E1:E722,種目一覧!D1:G506,4,0)</f>
        <v>0</v>
      </c>
      <c r="H529" s="106" t="str">
        <f>VLOOKUP(E1:E722,種目一覧!D1:E506,2,0)</f>
        <v>　</v>
      </c>
      <c r="I529" s="97"/>
      <c r="J529" s="107" t="str">
        <f>'PGM (入力用)'!J530</f>
        <v/>
      </c>
      <c r="K529" s="108" t="str">
        <f>'PGM (入力用)'!K530</f>
        <v/>
      </c>
      <c r="L529" s="109" t="str">
        <f>'PGM (入力用)'!L530</f>
        <v/>
      </c>
      <c r="M529" s="101"/>
      <c r="N529" s="102"/>
    </row>
    <row r="530" spans="1:14" ht="19.5" hidden="1" customHeight="1">
      <c r="A530" s="6"/>
      <c r="B530" s="4"/>
      <c r="C530" s="91"/>
      <c r="D530" s="104" t="s">
        <v>186</v>
      </c>
      <c r="E530" s="110" t="str">
        <f>CONCATENATE(E523,"-",B523,"-",D530)</f>
        <v>32-1-7</v>
      </c>
      <c r="F530" s="123" t="str">
        <f>VLOOKUP(E1:E722,種目一覧!D1:F506,3,0)</f>
        <v>　</v>
      </c>
      <c r="G530" s="112">
        <f>VLOOKUP(E1:E722,種目一覧!D1:G506,4,0)</f>
        <v>0</v>
      </c>
      <c r="H530" s="106" t="str">
        <f>VLOOKUP(E1:E722,種目一覧!D1:E506,2,0)</f>
        <v>　</v>
      </c>
      <c r="I530" s="114"/>
      <c r="J530" s="107" t="str">
        <f>'PGM (入力用)'!J531</f>
        <v/>
      </c>
      <c r="K530" s="108" t="str">
        <f>'PGM (入力用)'!K531</f>
        <v/>
      </c>
      <c r="L530" s="109" t="str">
        <f>'PGM (入力用)'!L531</f>
        <v/>
      </c>
      <c r="M530" s="115"/>
      <c r="N530" s="102"/>
    </row>
    <row r="531" spans="1:14" ht="19.5" customHeight="1">
      <c r="A531" s="6"/>
      <c r="B531" s="4"/>
      <c r="C531" s="4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5"/>
    </row>
    <row r="532" spans="1:14" ht="19.5" hidden="1" customHeight="1">
      <c r="A532" s="6"/>
      <c r="B532" s="4"/>
      <c r="C532" s="4"/>
      <c r="D532" s="117"/>
      <c r="E532" s="117"/>
      <c r="F532" s="117"/>
      <c r="G532" s="117"/>
      <c r="H532" s="117"/>
      <c r="I532" s="117"/>
      <c r="J532" s="118" t="s">
        <v>170</v>
      </c>
      <c r="K532" s="117"/>
      <c r="L532" s="118" t="str">
        <f>VLOOKUP(E533,大会記録!E1:F89,2,0)</f>
        <v xml:space="preserve"> 　13.22</v>
      </c>
      <c r="M532" s="117"/>
      <c r="N532" s="5"/>
    </row>
    <row r="533" spans="1:14" ht="19.5" hidden="1" customHeight="1">
      <c r="A533" s="6"/>
      <c r="B533" s="80">
        <v>2</v>
      </c>
      <c r="C533" s="81" t="s">
        <v>171</v>
      </c>
      <c r="D533" s="119"/>
      <c r="E533" s="83">
        <v>32</v>
      </c>
      <c r="F533" s="124" t="s">
        <v>172</v>
      </c>
      <c r="G533" s="85" t="s">
        <v>173</v>
      </c>
      <c r="H533" s="86" t="s">
        <v>174</v>
      </c>
      <c r="I533" s="120"/>
      <c r="J533" s="87" t="s">
        <v>176</v>
      </c>
      <c r="K533" s="86" t="s">
        <v>177</v>
      </c>
      <c r="L533" s="121"/>
      <c r="M533" s="89" t="s">
        <v>178</v>
      </c>
      <c r="N533" s="90"/>
    </row>
    <row r="534" spans="1:14" ht="19.5" hidden="1" customHeight="1">
      <c r="A534" s="6"/>
      <c r="B534" s="4"/>
      <c r="C534" s="91"/>
      <c r="D534" s="92" t="s">
        <v>179</v>
      </c>
      <c r="E534" s="93" t="str">
        <f>CONCATENATE(E533,"-",B533,"-",D534)</f>
        <v>32-2-1</v>
      </c>
      <c r="F534" s="127">
        <f>VLOOKUP(E1:E722,種目一覧!D1:F506,3,0)</f>
        <v>0</v>
      </c>
      <c r="G534" s="95">
        <f>VLOOKUP(E1:E722,種目一覧!D1:G506,4,0)</f>
        <v>0</v>
      </c>
      <c r="H534" s="126">
        <f>VLOOKUP(E1:E722,種目一覧!D1:E506,2,0)</f>
        <v>0</v>
      </c>
      <c r="I534" s="97"/>
      <c r="J534" s="98" t="str">
        <f>'PGM (入力用)'!J535</f>
        <v/>
      </c>
      <c r="K534" s="99" t="str">
        <f>'PGM (入力用)'!K535</f>
        <v/>
      </c>
      <c r="L534" s="100" t="str">
        <f>'PGM (入力用)'!L535</f>
        <v/>
      </c>
      <c r="M534" s="101"/>
      <c r="N534" s="102"/>
    </row>
    <row r="535" spans="1:14" ht="19.5" hidden="1" customHeight="1">
      <c r="A535" s="6"/>
      <c r="B535" s="4"/>
      <c r="C535" s="91"/>
      <c r="D535" s="92" t="s">
        <v>181</v>
      </c>
      <c r="E535" s="93" t="str">
        <f>CONCATENATE(E533,"-",B533,"-",D535)</f>
        <v>32-2-2</v>
      </c>
      <c r="F535" s="127">
        <f>VLOOKUP(E1:E722,種目一覧!D1:F506,3,0)</f>
        <v>0</v>
      </c>
      <c r="G535" s="95">
        <f>VLOOKUP(E1:E722,種目一覧!D1:G506,4,0)</f>
        <v>0</v>
      </c>
      <c r="H535" s="126">
        <f>VLOOKUP(E1:E722,種目一覧!D1:E506,2,0)</f>
        <v>0</v>
      </c>
      <c r="I535" s="97"/>
      <c r="J535" s="98" t="str">
        <f>'PGM (入力用)'!J536</f>
        <v/>
      </c>
      <c r="K535" s="99" t="str">
        <f>'PGM (入力用)'!K536</f>
        <v/>
      </c>
      <c r="L535" s="100" t="str">
        <f>'PGM (入力用)'!L536</f>
        <v/>
      </c>
      <c r="M535" s="101"/>
      <c r="N535" s="102"/>
    </row>
    <row r="536" spans="1:14" ht="19.5" hidden="1" customHeight="1">
      <c r="A536" s="6"/>
      <c r="B536" s="4"/>
      <c r="C536" s="91"/>
      <c r="D536" s="92" t="s">
        <v>182</v>
      </c>
      <c r="E536" s="93" t="str">
        <f>CONCATENATE(E533,"-",B533,"-",D536)</f>
        <v>32-2-3</v>
      </c>
      <c r="F536" s="125">
        <f>VLOOKUP(E1:E722,種目一覧!D1:F506,3,0)</f>
        <v>0</v>
      </c>
      <c r="G536" s="103">
        <f>VLOOKUP(E1:E722,種目一覧!D1:G506,4,0)</f>
        <v>0</v>
      </c>
      <c r="H536" s="126">
        <f>VLOOKUP(E1:E722,種目一覧!D1:E506,2,0)</f>
        <v>0</v>
      </c>
      <c r="I536" s="97"/>
      <c r="J536" s="98" t="str">
        <f>'PGM (入力用)'!J537</f>
        <v/>
      </c>
      <c r="K536" s="99" t="str">
        <f>'PGM (入力用)'!K537</f>
        <v/>
      </c>
      <c r="L536" s="100" t="str">
        <f>'PGM (入力用)'!L537</f>
        <v/>
      </c>
      <c r="M536" s="101"/>
      <c r="N536" s="102"/>
    </row>
    <row r="537" spans="1:14" ht="19.5" hidden="1" customHeight="1">
      <c r="A537" s="6"/>
      <c r="B537" s="4"/>
      <c r="C537" s="91"/>
      <c r="D537" s="92" t="s">
        <v>183</v>
      </c>
      <c r="E537" s="93" t="str">
        <f>CONCATENATE(E533,"-",B533,"-",D537)</f>
        <v>32-2-4</v>
      </c>
      <c r="F537" s="127">
        <f>VLOOKUP(E1:E722,種目一覧!D1:F506,3,0)</f>
        <v>0</v>
      </c>
      <c r="G537" s="95">
        <f>VLOOKUP(E1:E722,種目一覧!D1:G506,4,0)</f>
        <v>0</v>
      </c>
      <c r="H537" s="126">
        <f>VLOOKUP(E1:E722,種目一覧!D1:E506,2,0)</f>
        <v>0</v>
      </c>
      <c r="I537" s="97"/>
      <c r="J537" s="98" t="str">
        <f>'PGM (入力用)'!J538</f>
        <v/>
      </c>
      <c r="K537" s="99" t="str">
        <f>'PGM (入力用)'!K538</f>
        <v/>
      </c>
      <c r="L537" s="100" t="str">
        <f>'PGM (入力用)'!L538</f>
        <v/>
      </c>
      <c r="M537" s="101"/>
      <c r="N537" s="102"/>
    </row>
    <row r="538" spans="1:14" ht="19.5" hidden="1" customHeight="1">
      <c r="A538" s="6"/>
      <c r="B538" s="4"/>
      <c r="C538" s="91"/>
      <c r="D538" s="92" t="s">
        <v>184</v>
      </c>
      <c r="E538" s="93" t="str">
        <f>CONCATENATE(E533,"-",B533,"-",D538)</f>
        <v>32-2-5</v>
      </c>
      <c r="F538" s="127">
        <f>VLOOKUP(E1:E722,種目一覧!D1:F506,3,0)</f>
        <v>0</v>
      </c>
      <c r="G538" s="95">
        <f>VLOOKUP(E1:E722,種目一覧!D1:G506,4,0)</f>
        <v>0</v>
      </c>
      <c r="H538" s="126">
        <f>VLOOKUP(E1:E722,種目一覧!D1:E506,2,0)</f>
        <v>0</v>
      </c>
      <c r="I538" s="97"/>
      <c r="J538" s="98" t="str">
        <f>'PGM (入力用)'!J539</f>
        <v/>
      </c>
      <c r="K538" s="99" t="str">
        <f>'PGM (入力用)'!K539</f>
        <v/>
      </c>
      <c r="L538" s="100" t="str">
        <f>'PGM (入力用)'!L539</f>
        <v/>
      </c>
      <c r="M538" s="101"/>
      <c r="N538" s="102"/>
    </row>
    <row r="539" spans="1:14" ht="19.5" hidden="1" customHeight="1">
      <c r="A539" s="6"/>
      <c r="B539" s="4"/>
      <c r="C539" s="91"/>
      <c r="D539" s="92" t="s">
        <v>185</v>
      </c>
      <c r="E539" s="93" t="str">
        <f>CONCATENATE(E533,"-",B533,"-",D539)</f>
        <v>32-2-6</v>
      </c>
      <c r="F539" s="127">
        <f>VLOOKUP(E1:E722,種目一覧!D1:F506,3,0)</f>
        <v>0</v>
      </c>
      <c r="G539" s="95">
        <f>VLOOKUP(E1:E722,種目一覧!D1:G506,4,0)</f>
        <v>0</v>
      </c>
      <c r="H539" s="126">
        <f>VLOOKUP(E1:E722,種目一覧!D1:E506,2,0)</f>
        <v>0</v>
      </c>
      <c r="I539" s="97"/>
      <c r="J539" s="98" t="str">
        <f>'PGM (入力用)'!J540</f>
        <v/>
      </c>
      <c r="K539" s="99" t="str">
        <f>'PGM (入力用)'!K540</f>
        <v/>
      </c>
      <c r="L539" s="100" t="str">
        <f>'PGM (入力用)'!L540</f>
        <v/>
      </c>
      <c r="M539" s="101"/>
      <c r="N539" s="102"/>
    </row>
    <row r="540" spans="1:14" ht="19.5" hidden="1" customHeight="1">
      <c r="A540" s="6"/>
      <c r="B540" s="4"/>
      <c r="C540" s="91"/>
      <c r="D540" s="104" t="s">
        <v>186</v>
      </c>
      <c r="E540" s="110" t="str">
        <f>CONCATENATE(E533,"-",B533,"-",D540)</f>
        <v>32-2-7</v>
      </c>
      <c r="F540" s="111">
        <f>VLOOKUP(E1:E722,種目一覧!D1:F506,3,0)</f>
        <v>0</v>
      </c>
      <c r="G540" s="112">
        <f>VLOOKUP(E1:E722,種目一覧!D1:G506,4,0)</f>
        <v>0</v>
      </c>
      <c r="H540" s="113">
        <f>VLOOKUP(E1:E722,種目一覧!D1:E506,2,0)</f>
        <v>0</v>
      </c>
      <c r="I540" s="114"/>
      <c r="J540" s="107" t="str">
        <f>'PGM (入力用)'!J541</f>
        <v/>
      </c>
      <c r="K540" s="108" t="str">
        <f>'PGM (入力用)'!K541</f>
        <v/>
      </c>
      <c r="L540" s="109" t="str">
        <f>'PGM (入力用)'!L541</f>
        <v/>
      </c>
      <c r="M540" s="115"/>
      <c r="N540" s="102"/>
    </row>
    <row r="541" spans="1:14" ht="19.5" hidden="1" customHeight="1">
      <c r="A541" s="6"/>
      <c r="B541" s="4"/>
      <c r="C541" s="4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5"/>
    </row>
    <row r="542" spans="1:14" ht="19.5" customHeight="1">
      <c r="A542" s="23" t="s">
        <v>218</v>
      </c>
      <c r="B542" s="4"/>
      <c r="C542" s="4"/>
      <c r="D542" s="117"/>
      <c r="E542" s="117"/>
      <c r="F542" s="117"/>
      <c r="G542" s="117"/>
      <c r="H542" s="117"/>
      <c r="I542" s="117"/>
      <c r="J542" s="118" t="s">
        <v>170</v>
      </c>
      <c r="K542" s="117"/>
      <c r="L542" s="118" t="str">
        <f>VLOOKUP(E543,大会記録!E1:F89,2,0)</f>
        <v xml:space="preserve"> 　25.72</v>
      </c>
      <c r="M542" s="117"/>
      <c r="N542" s="5"/>
    </row>
    <row r="543" spans="1:14" ht="19.5" customHeight="1">
      <c r="A543" s="6"/>
      <c r="B543" s="80">
        <v>1</v>
      </c>
      <c r="C543" s="81" t="s">
        <v>171</v>
      </c>
      <c r="D543" s="119"/>
      <c r="E543" s="83">
        <v>33</v>
      </c>
      <c r="F543" s="84" t="s">
        <v>172</v>
      </c>
      <c r="G543" s="85" t="s">
        <v>173</v>
      </c>
      <c r="H543" s="86" t="s">
        <v>174</v>
      </c>
      <c r="I543" s="120"/>
      <c r="J543" s="87" t="s">
        <v>176</v>
      </c>
      <c r="K543" s="86" t="s">
        <v>177</v>
      </c>
      <c r="L543" s="121"/>
      <c r="M543" s="89" t="s">
        <v>178</v>
      </c>
      <c r="N543" s="90"/>
    </row>
    <row r="544" spans="1:14" ht="19.5" customHeight="1">
      <c r="A544" s="6"/>
      <c r="B544" s="4"/>
      <c r="C544" s="91"/>
      <c r="D544" s="92" t="s">
        <v>179</v>
      </c>
      <c r="E544" s="93" t="str">
        <f>CONCATENATE(E543,"-",B543,"-",D544)</f>
        <v>33-1-1</v>
      </c>
      <c r="F544" s="94" t="str">
        <f>VLOOKUP(E1:E722,種目一覧!D1:F506,3,0)</f>
        <v>　</v>
      </c>
      <c r="G544" s="95">
        <f>VLOOKUP(E1:E722,種目一覧!D1:G506,4,0)</f>
        <v>0</v>
      </c>
      <c r="H544" s="96" t="str">
        <f>VLOOKUP(E1:E722,種目一覧!D1:E506,2,0)</f>
        <v>　</v>
      </c>
      <c r="I544" s="97"/>
      <c r="J544" s="98" t="str">
        <f>'PGM (入力用)'!J545</f>
        <v/>
      </c>
      <c r="K544" s="99" t="str">
        <f>'PGM (入力用)'!K545</f>
        <v/>
      </c>
      <c r="L544" s="100" t="str">
        <f>'PGM (入力用)'!L545</f>
        <v/>
      </c>
      <c r="M544" s="101"/>
      <c r="N544" s="102"/>
    </row>
    <row r="545" spans="1:14" ht="19.5" customHeight="1">
      <c r="A545" s="6"/>
      <c r="B545" s="4"/>
      <c r="C545" s="91"/>
      <c r="D545" s="92" t="s">
        <v>181</v>
      </c>
      <c r="E545" s="93" t="str">
        <f>CONCATENATE(E543,"-",B543,"-",D545)</f>
        <v>33-1-2</v>
      </c>
      <c r="F545" s="94" t="str">
        <f>VLOOKUP(E1:E722,種目一覧!D1:F506,3,0)</f>
        <v>三宅　高弘</v>
      </c>
      <c r="G545" s="103" t="str">
        <f>VLOOKUP(E1:E722,種目一覧!D1:G506,4,0)</f>
        <v>みやけ　たかひろ</v>
      </c>
      <c r="H545" s="96" t="str">
        <f>VLOOKUP(E1:E722,種目一覧!D1:E506,2,0)</f>
        <v>北陸銀行</v>
      </c>
      <c r="I545" s="97"/>
      <c r="J545" s="98" t="str">
        <f>'PGM (入力用)'!J546</f>
        <v/>
      </c>
      <c r="K545" s="99" t="str">
        <f>'PGM (入力用)'!K546</f>
        <v/>
      </c>
      <c r="L545" s="100" t="str">
        <f>'PGM (入力用)'!L546</f>
        <v/>
      </c>
      <c r="M545" s="101"/>
      <c r="N545" s="102"/>
    </row>
    <row r="546" spans="1:14" ht="19.5" customHeight="1">
      <c r="A546" s="6"/>
      <c r="B546" s="4"/>
      <c r="C546" s="91"/>
      <c r="D546" s="92" t="s">
        <v>182</v>
      </c>
      <c r="E546" s="93" t="str">
        <f>CONCATENATE(E543,"-",B543,"-",D546)</f>
        <v>33-1-3</v>
      </c>
      <c r="F546" s="94" t="str">
        <f>VLOOKUP(E1:E722,種目一覧!D1:F506,3,0)</f>
        <v>大津　太郎</v>
      </c>
      <c r="G546" s="103" t="str">
        <f>VLOOKUP(E1:E722,種目一覧!D1:G506,4,0)</f>
        <v>おおつ　たろう</v>
      </c>
      <c r="H546" s="96" t="str">
        <f>VLOOKUP(E1:E722,種目一覧!D1:E506,2,0)</f>
        <v>みずほ</v>
      </c>
      <c r="I546" s="97"/>
      <c r="J546" s="98" t="str">
        <f>'PGM (入力用)'!J547</f>
        <v/>
      </c>
      <c r="K546" s="99" t="str">
        <f>'PGM (入力用)'!K547</f>
        <v/>
      </c>
      <c r="L546" s="100" t="str">
        <f>'PGM (入力用)'!L547</f>
        <v/>
      </c>
      <c r="M546" s="101"/>
      <c r="N546" s="102"/>
    </row>
    <row r="547" spans="1:14" ht="19.5" customHeight="1">
      <c r="A547" s="6"/>
      <c r="B547" s="4"/>
      <c r="C547" s="91"/>
      <c r="D547" s="92" t="s">
        <v>183</v>
      </c>
      <c r="E547" s="93" t="str">
        <f>CONCATENATE(E543,"-",B543,"-",D547)</f>
        <v>33-1-4</v>
      </c>
      <c r="F547" s="94" t="str">
        <f>VLOOKUP(E1:E722,種目一覧!D1:F506,3,0)</f>
        <v>田口　勇太</v>
      </c>
      <c r="G547" s="103" t="str">
        <f>VLOOKUP(E1:E722,種目一覧!D1:G506,4,0)</f>
        <v>たぐち　ゆうた</v>
      </c>
      <c r="H547" s="96" t="str">
        <f>VLOOKUP(E1:E722,種目一覧!D1:E506,2,0)</f>
        <v>みずほ</v>
      </c>
      <c r="I547" s="97"/>
      <c r="J547" s="98" t="str">
        <f>'PGM (入力用)'!J548</f>
        <v/>
      </c>
      <c r="K547" s="99" t="str">
        <f>'PGM (入力用)'!K548</f>
        <v/>
      </c>
      <c r="L547" s="100" t="str">
        <f>'PGM (入力用)'!L548</f>
        <v/>
      </c>
      <c r="M547" s="101"/>
      <c r="N547" s="102"/>
    </row>
    <row r="548" spans="1:14" ht="19.5" customHeight="1">
      <c r="A548" s="6"/>
      <c r="B548" s="4"/>
      <c r="C548" s="91"/>
      <c r="D548" s="92" t="s">
        <v>184</v>
      </c>
      <c r="E548" s="93" t="str">
        <f>CONCATENATE(E543,"-",B543,"-",D548)</f>
        <v>33-1-5</v>
      </c>
      <c r="F548" s="94" t="str">
        <f>VLOOKUP(E1:E722,種目一覧!D1:F506,3,0)</f>
        <v>　</v>
      </c>
      <c r="G548" s="95">
        <f>VLOOKUP(E1:E722,種目一覧!D1:G506,4,0)</f>
        <v>0</v>
      </c>
      <c r="H548" s="96" t="str">
        <f>VLOOKUP(E1:E722,種目一覧!D1:E506,2,0)</f>
        <v>　</v>
      </c>
      <c r="I548" s="97"/>
      <c r="J548" s="98" t="str">
        <f>'PGM (入力用)'!J549</f>
        <v/>
      </c>
      <c r="K548" s="99" t="str">
        <f>'PGM (入力用)'!K549</f>
        <v/>
      </c>
      <c r="L548" s="100" t="str">
        <f>'PGM (入力用)'!L549</f>
        <v/>
      </c>
      <c r="M548" s="101"/>
      <c r="N548" s="102"/>
    </row>
    <row r="549" spans="1:14" ht="19.5" customHeight="1">
      <c r="A549" s="6"/>
      <c r="B549" s="4"/>
      <c r="C549" s="91"/>
      <c r="D549" s="104" t="s">
        <v>185</v>
      </c>
      <c r="E549" s="93" t="str">
        <f>CONCATENATE(E543,"-",B543,"-",D549)</f>
        <v>33-1-6</v>
      </c>
      <c r="F549" s="105" t="str">
        <f>VLOOKUP(E1:E722,種目一覧!D1:F506,3,0)</f>
        <v>　</v>
      </c>
      <c r="G549" s="95">
        <f>VLOOKUP(E1:E722,種目一覧!D1:G506,4,0)</f>
        <v>0</v>
      </c>
      <c r="H549" s="106" t="str">
        <f>VLOOKUP(E1:E722,種目一覧!D1:E506,2,0)</f>
        <v>　</v>
      </c>
      <c r="I549" s="97"/>
      <c r="J549" s="107" t="str">
        <f>'PGM (入力用)'!J550</f>
        <v/>
      </c>
      <c r="K549" s="108" t="str">
        <f>'PGM (入力用)'!K550</f>
        <v/>
      </c>
      <c r="L549" s="109" t="str">
        <f>'PGM (入力用)'!L550</f>
        <v/>
      </c>
      <c r="M549" s="101"/>
      <c r="N549" s="102"/>
    </row>
    <row r="550" spans="1:14" ht="19.5" hidden="1" customHeight="1">
      <c r="A550" s="6"/>
      <c r="B550" s="4"/>
      <c r="C550" s="91"/>
      <c r="D550" s="104" t="s">
        <v>186</v>
      </c>
      <c r="E550" s="110" t="str">
        <f>CONCATENATE(E543,"-",B543,"-",D550)</f>
        <v>33-1-7</v>
      </c>
      <c r="F550" s="123" t="str">
        <f>VLOOKUP(E1:E722,種目一覧!D1:F506,3,0)</f>
        <v>　</v>
      </c>
      <c r="G550" s="112">
        <f>VLOOKUP(E1:E722,種目一覧!D1:G506,4,0)</f>
        <v>0</v>
      </c>
      <c r="H550" s="106" t="str">
        <f>VLOOKUP(E1:E722,種目一覧!D1:E506,2,0)</f>
        <v>　</v>
      </c>
      <c r="I550" s="114"/>
      <c r="J550" s="107" t="str">
        <f>'PGM (入力用)'!J551</f>
        <v/>
      </c>
      <c r="K550" s="108" t="str">
        <f>'PGM (入力用)'!K551</f>
        <v/>
      </c>
      <c r="L550" s="109" t="str">
        <f>'PGM (入力用)'!L551</f>
        <v/>
      </c>
      <c r="M550" s="115"/>
      <c r="N550" s="102"/>
    </row>
    <row r="551" spans="1:14" ht="19.5" customHeight="1">
      <c r="A551" s="6"/>
      <c r="B551" s="4"/>
      <c r="C551" s="4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5"/>
    </row>
    <row r="552" spans="1:14" ht="19.5" hidden="1" customHeight="1">
      <c r="A552" s="6"/>
      <c r="B552" s="4"/>
      <c r="C552" s="4"/>
      <c r="D552" s="117"/>
      <c r="E552" s="117"/>
      <c r="F552" s="117"/>
      <c r="G552" s="117"/>
      <c r="H552" s="117"/>
      <c r="I552" s="117"/>
      <c r="J552" s="118" t="s">
        <v>170</v>
      </c>
      <c r="K552" s="117"/>
      <c r="L552" s="118" t="str">
        <f>VLOOKUP(E553,大会記録!E1:F89,2,0)</f>
        <v xml:space="preserve"> 　25.72</v>
      </c>
      <c r="M552" s="117"/>
      <c r="N552" s="5"/>
    </row>
    <row r="553" spans="1:14" ht="19.5" hidden="1" customHeight="1">
      <c r="A553" s="6"/>
      <c r="B553" s="80">
        <v>2</v>
      </c>
      <c r="C553" s="81" t="s">
        <v>171</v>
      </c>
      <c r="D553" s="119"/>
      <c r="E553" s="83">
        <v>33</v>
      </c>
      <c r="F553" s="124" t="s">
        <v>172</v>
      </c>
      <c r="G553" s="85" t="s">
        <v>173</v>
      </c>
      <c r="H553" s="86" t="s">
        <v>174</v>
      </c>
      <c r="I553" s="120"/>
      <c r="J553" s="87" t="s">
        <v>176</v>
      </c>
      <c r="K553" s="86" t="s">
        <v>177</v>
      </c>
      <c r="L553" s="121"/>
      <c r="M553" s="89" t="s">
        <v>178</v>
      </c>
      <c r="N553" s="90"/>
    </row>
    <row r="554" spans="1:14" ht="19.5" hidden="1" customHeight="1">
      <c r="A554" s="6"/>
      <c r="B554" s="4"/>
      <c r="C554" s="91"/>
      <c r="D554" s="92" t="s">
        <v>179</v>
      </c>
      <c r="E554" s="93" t="str">
        <f>CONCATENATE(E553,"-",B553,"-",D554)</f>
        <v>33-2-1</v>
      </c>
      <c r="F554" s="127">
        <f>VLOOKUP(E1:E722,種目一覧!D1:F506,3,0)</f>
        <v>0</v>
      </c>
      <c r="G554" s="95">
        <f>VLOOKUP(E1:E722,種目一覧!D1:G506,4,0)</f>
        <v>0</v>
      </c>
      <c r="H554" s="126">
        <f>VLOOKUP(E1:E722,種目一覧!D1:E506,2,0)</f>
        <v>0</v>
      </c>
      <c r="I554" s="97"/>
      <c r="J554" s="98" t="str">
        <f>'PGM (入力用)'!J555</f>
        <v/>
      </c>
      <c r="K554" s="99" t="str">
        <f>'PGM (入力用)'!K555</f>
        <v/>
      </c>
      <c r="L554" s="100" t="str">
        <f>'PGM (入力用)'!L555</f>
        <v/>
      </c>
      <c r="M554" s="101"/>
      <c r="N554" s="102"/>
    </row>
    <row r="555" spans="1:14" ht="19.5" hidden="1" customHeight="1">
      <c r="A555" s="6"/>
      <c r="B555" s="4"/>
      <c r="C555" s="91"/>
      <c r="D555" s="92" t="s">
        <v>181</v>
      </c>
      <c r="E555" s="93" t="str">
        <f>CONCATENATE(E553,"-",B553,"-",D555)</f>
        <v>33-2-2</v>
      </c>
      <c r="F555" s="127">
        <f>VLOOKUP(E1:E722,種目一覧!D1:F506,3,0)</f>
        <v>0</v>
      </c>
      <c r="G555" s="95">
        <f>VLOOKUP(E1:E722,種目一覧!D1:G506,4,0)</f>
        <v>0</v>
      </c>
      <c r="H555" s="126">
        <f>VLOOKUP(E1:E722,種目一覧!D1:E506,2,0)</f>
        <v>0</v>
      </c>
      <c r="I555" s="97"/>
      <c r="J555" s="98" t="str">
        <f>'PGM (入力用)'!J556</f>
        <v/>
      </c>
      <c r="K555" s="99" t="str">
        <f>'PGM (入力用)'!K556</f>
        <v/>
      </c>
      <c r="L555" s="100" t="str">
        <f>'PGM (入力用)'!L556</f>
        <v/>
      </c>
      <c r="M555" s="101"/>
      <c r="N555" s="102"/>
    </row>
    <row r="556" spans="1:14" ht="19.5" hidden="1" customHeight="1">
      <c r="A556" s="6"/>
      <c r="B556" s="4"/>
      <c r="C556" s="91"/>
      <c r="D556" s="92" t="s">
        <v>182</v>
      </c>
      <c r="E556" s="93" t="str">
        <f>CONCATENATE(E553,"-",B553,"-",D556)</f>
        <v>33-2-3</v>
      </c>
      <c r="F556" s="127">
        <f>VLOOKUP(E1:E722,種目一覧!D1:F506,3,0)</f>
        <v>0</v>
      </c>
      <c r="G556" s="95">
        <f>VLOOKUP(E1:E722,種目一覧!D1:G506,4,0)</f>
        <v>0</v>
      </c>
      <c r="H556" s="126">
        <f>VLOOKUP(E1:E722,種目一覧!D1:E506,2,0)</f>
        <v>0</v>
      </c>
      <c r="I556" s="97"/>
      <c r="J556" s="98" t="str">
        <f>'PGM (入力用)'!J557</f>
        <v/>
      </c>
      <c r="K556" s="99" t="str">
        <f>'PGM (入力用)'!K557</f>
        <v/>
      </c>
      <c r="L556" s="100" t="str">
        <f>'PGM (入力用)'!L557</f>
        <v/>
      </c>
      <c r="M556" s="101"/>
      <c r="N556" s="102"/>
    </row>
    <row r="557" spans="1:14" ht="19.5" hidden="1" customHeight="1">
      <c r="A557" s="6"/>
      <c r="B557" s="4"/>
      <c r="C557" s="91"/>
      <c r="D557" s="92" t="s">
        <v>183</v>
      </c>
      <c r="E557" s="93" t="str">
        <f>CONCATENATE(E553,"-",B553,"-",D557)</f>
        <v>33-2-4</v>
      </c>
      <c r="F557" s="127">
        <f>VLOOKUP(E1:E722,種目一覧!D1:F506,3,0)</f>
        <v>0</v>
      </c>
      <c r="G557" s="95">
        <f>VLOOKUP(E1:E722,種目一覧!D1:G506,4,0)</f>
        <v>0</v>
      </c>
      <c r="H557" s="126">
        <f>VLOOKUP(E1:E722,種目一覧!D1:E506,2,0)</f>
        <v>0</v>
      </c>
      <c r="I557" s="97"/>
      <c r="J557" s="98" t="str">
        <f>'PGM (入力用)'!J558</f>
        <v/>
      </c>
      <c r="K557" s="99" t="str">
        <f>'PGM (入力用)'!K558</f>
        <v/>
      </c>
      <c r="L557" s="100" t="str">
        <f>'PGM (入力用)'!L558</f>
        <v/>
      </c>
      <c r="M557" s="101"/>
      <c r="N557" s="102"/>
    </row>
    <row r="558" spans="1:14" ht="19.5" hidden="1" customHeight="1">
      <c r="A558" s="6"/>
      <c r="B558" s="4"/>
      <c r="C558" s="91"/>
      <c r="D558" s="92" t="s">
        <v>184</v>
      </c>
      <c r="E558" s="93" t="str">
        <f>CONCATENATE(E553,"-",B553,"-",D558)</f>
        <v>33-2-5</v>
      </c>
      <c r="F558" s="127">
        <f>VLOOKUP(E1:E722,種目一覧!D1:F506,3,0)</f>
        <v>0</v>
      </c>
      <c r="G558" s="95">
        <f>VLOOKUP(E1:E722,種目一覧!D1:G506,4,0)</f>
        <v>0</v>
      </c>
      <c r="H558" s="126">
        <f>VLOOKUP(E1:E722,種目一覧!D1:E506,2,0)</f>
        <v>0</v>
      </c>
      <c r="I558" s="97"/>
      <c r="J558" s="98" t="str">
        <f>'PGM (入力用)'!J559</f>
        <v/>
      </c>
      <c r="K558" s="99" t="str">
        <f>'PGM (入力用)'!K559</f>
        <v/>
      </c>
      <c r="L558" s="100" t="str">
        <f>'PGM (入力用)'!L559</f>
        <v/>
      </c>
      <c r="M558" s="101"/>
      <c r="N558" s="102"/>
    </row>
    <row r="559" spans="1:14" ht="19.5" hidden="1" customHeight="1">
      <c r="A559" s="6"/>
      <c r="B559" s="4"/>
      <c r="C559" s="91"/>
      <c r="D559" s="92" t="s">
        <v>185</v>
      </c>
      <c r="E559" s="93" t="str">
        <f>CONCATENATE(E553,"-",B553,"-",D559)</f>
        <v>33-2-6</v>
      </c>
      <c r="F559" s="127">
        <f>VLOOKUP(E1:E722,種目一覧!D1:F506,3,0)</f>
        <v>0</v>
      </c>
      <c r="G559" s="95">
        <f>VLOOKUP(E1:E722,種目一覧!D1:G506,4,0)</f>
        <v>0</v>
      </c>
      <c r="H559" s="126">
        <f>VLOOKUP(E1:E722,種目一覧!D1:E506,2,0)</f>
        <v>0</v>
      </c>
      <c r="I559" s="97"/>
      <c r="J559" s="98" t="str">
        <f>'PGM (入力用)'!J560</f>
        <v/>
      </c>
      <c r="K559" s="99" t="str">
        <f>'PGM (入力用)'!K560</f>
        <v/>
      </c>
      <c r="L559" s="100" t="str">
        <f>'PGM (入力用)'!L560</f>
        <v/>
      </c>
      <c r="M559" s="101"/>
      <c r="N559" s="102"/>
    </row>
    <row r="560" spans="1:14" ht="19.5" hidden="1" customHeight="1">
      <c r="A560" s="6"/>
      <c r="B560" s="4"/>
      <c r="C560" s="91"/>
      <c r="D560" s="104" t="s">
        <v>186</v>
      </c>
      <c r="E560" s="110" t="str">
        <f>CONCATENATE(E553,"-",B553,"-",D560)</f>
        <v>33-2-7</v>
      </c>
      <c r="F560" s="111">
        <f>VLOOKUP(E1:E722,種目一覧!D1:F506,3,0)</f>
        <v>0</v>
      </c>
      <c r="G560" s="112">
        <f>VLOOKUP(E1:E722,種目一覧!D1:G506,4,0)</f>
        <v>0</v>
      </c>
      <c r="H560" s="113">
        <f>VLOOKUP(E1:E722,種目一覧!D1:E506,2,0)</f>
        <v>0</v>
      </c>
      <c r="I560" s="114"/>
      <c r="J560" s="107" t="str">
        <f>'PGM (入力用)'!J561</f>
        <v/>
      </c>
      <c r="K560" s="108" t="str">
        <f>'PGM (入力用)'!K561</f>
        <v/>
      </c>
      <c r="L560" s="109" t="str">
        <f>'PGM (入力用)'!L561</f>
        <v/>
      </c>
      <c r="M560" s="115"/>
      <c r="N560" s="102"/>
    </row>
    <row r="561" spans="1:14" ht="19.5" hidden="1" customHeight="1">
      <c r="A561" s="6"/>
      <c r="B561" s="4"/>
      <c r="C561" s="4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5"/>
    </row>
    <row r="562" spans="1:14" ht="19.5" customHeight="1">
      <c r="A562" s="23" t="s">
        <v>219</v>
      </c>
      <c r="B562" s="4"/>
      <c r="C562" s="4"/>
      <c r="D562" s="117"/>
      <c r="E562" s="117"/>
      <c r="F562" s="117"/>
      <c r="G562" s="117"/>
      <c r="H562" s="117"/>
      <c r="I562" s="117"/>
      <c r="J562" s="118" t="s">
        <v>170</v>
      </c>
      <c r="K562" s="117"/>
      <c r="L562" s="118" t="str">
        <f>VLOOKUP(E563,大会記録!E1:F89,2,0)</f>
        <v xml:space="preserve"> 　24.87</v>
      </c>
      <c r="M562" s="117"/>
      <c r="N562" s="5"/>
    </row>
    <row r="563" spans="1:14" ht="19.5" customHeight="1">
      <c r="A563" s="6"/>
      <c r="B563" s="80">
        <v>1</v>
      </c>
      <c r="C563" s="81" t="s">
        <v>171</v>
      </c>
      <c r="D563" s="119"/>
      <c r="E563" s="83">
        <v>34</v>
      </c>
      <c r="F563" s="84" t="s">
        <v>172</v>
      </c>
      <c r="G563" s="85" t="s">
        <v>173</v>
      </c>
      <c r="H563" s="86" t="s">
        <v>174</v>
      </c>
      <c r="I563" s="120"/>
      <c r="J563" s="87" t="s">
        <v>176</v>
      </c>
      <c r="K563" s="86" t="s">
        <v>177</v>
      </c>
      <c r="L563" s="121"/>
      <c r="M563" s="89" t="s">
        <v>178</v>
      </c>
      <c r="N563" s="90"/>
    </row>
    <row r="564" spans="1:14" ht="19.5" customHeight="1">
      <c r="A564" s="6"/>
      <c r="B564" s="4"/>
      <c r="C564" s="91"/>
      <c r="D564" s="92" t="s">
        <v>179</v>
      </c>
      <c r="E564" s="93" t="str">
        <f>CONCATENATE(E563,"-",B563,"-",D564)</f>
        <v>34-1-1</v>
      </c>
      <c r="F564" s="94" t="str">
        <f>VLOOKUP(E1:E722,種目一覧!D1:F506,3,0)</f>
        <v>　</v>
      </c>
      <c r="G564" s="95">
        <f>VLOOKUP(E1:E722,種目一覧!D1:G506,4,0)</f>
        <v>0</v>
      </c>
      <c r="H564" s="96" t="str">
        <f>VLOOKUP(E1:E722,種目一覧!D1:E506,2,0)</f>
        <v>　</v>
      </c>
      <c r="I564" s="97"/>
      <c r="J564" s="98" t="str">
        <f>'PGM (入力用)'!J565</f>
        <v/>
      </c>
      <c r="K564" s="99" t="str">
        <f>'PGM (入力用)'!K565</f>
        <v/>
      </c>
      <c r="L564" s="100" t="str">
        <f>'PGM (入力用)'!L565</f>
        <v/>
      </c>
      <c r="M564" s="101"/>
      <c r="N564" s="102"/>
    </row>
    <row r="565" spans="1:14" ht="19.5" customHeight="1">
      <c r="A565" s="6"/>
      <c r="B565" s="4"/>
      <c r="C565" s="91"/>
      <c r="D565" s="92" t="s">
        <v>181</v>
      </c>
      <c r="E565" s="93" t="str">
        <f>CONCATENATE(E563,"-",B563,"-",D565)</f>
        <v>34-1-2</v>
      </c>
      <c r="F565" s="94" t="str">
        <f>VLOOKUP(E1:E722,種目一覧!D1:F506,3,0)</f>
        <v>　</v>
      </c>
      <c r="G565" s="95">
        <f>VLOOKUP(E1:E722,種目一覧!D1:G506,4,0)</f>
        <v>0</v>
      </c>
      <c r="H565" s="96" t="str">
        <f>VLOOKUP(E1:E722,種目一覧!D1:E506,2,0)</f>
        <v>　</v>
      </c>
      <c r="I565" s="97"/>
      <c r="J565" s="98" t="str">
        <f>'PGM (入力用)'!J566</f>
        <v/>
      </c>
      <c r="K565" s="99" t="str">
        <f>'PGM (入力用)'!K566</f>
        <v/>
      </c>
      <c r="L565" s="100" t="str">
        <f>'PGM (入力用)'!L566</f>
        <v/>
      </c>
      <c r="M565" s="101"/>
      <c r="N565" s="102"/>
    </row>
    <row r="566" spans="1:14" ht="19.5" customHeight="1">
      <c r="A566" s="6"/>
      <c r="B566" s="4"/>
      <c r="C566" s="91"/>
      <c r="D566" s="92" t="s">
        <v>182</v>
      </c>
      <c r="E566" s="93" t="str">
        <f>CONCATENATE(E563,"-",B563,"-",D566)</f>
        <v>34-1-3</v>
      </c>
      <c r="F566" s="94" t="str">
        <f>VLOOKUP(E1:E722,種目一覧!D1:F506,3,0)</f>
        <v>筒井　開人</v>
      </c>
      <c r="G566" s="103" t="str">
        <f>VLOOKUP(E1:E722,種目一覧!D1:G506,4,0)</f>
        <v>つつい　かいと</v>
      </c>
      <c r="H566" s="96" t="str">
        <f>VLOOKUP(E1:E722,種目一覧!D1:E506,2,0)</f>
        <v>みずほ</v>
      </c>
      <c r="I566" s="97"/>
      <c r="J566" s="98" t="str">
        <f>'PGM (入力用)'!J567</f>
        <v/>
      </c>
      <c r="K566" s="99" t="str">
        <f>'PGM (入力用)'!K567</f>
        <v/>
      </c>
      <c r="L566" s="100" t="str">
        <f>'PGM (入力用)'!L567</f>
        <v/>
      </c>
      <c r="M566" s="101"/>
      <c r="N566" s="102"/>
    </row>
    <row r="567" spans="1:14" ht="19.5" customHeight="1">
      <c r="A567" s="6"/>
      <c r="B567" s="4"/>
      <c r="C567" s="91"/>
      <c r="D567" s="92" t="s">
        <v>183</v>
      </c>
      <c r="E567" s="93" t="str">
        <f>CONCATENATE(E563,"-",B563,"-",D567)</f>
        <v>34-1-4</v>
      </c>
      <c r="F567" s="94" t="str">
        <f>VLOOKUP(E1:E722,種目一覧!D1:F506,3,0)</f>
        <v>水野　誠豪</v>
      </c>
      <c r="G567" s="103" t="str">
        <f>VLOOKUP(E1:E722,種目一覧!D1:G506,4,0)</f>
        <v>みずの　せいごう</v>
      </c>
      <c r="H567" s="96" t="str">
        <f>VLOOKUP(E1:E722,種目一覧!D1:E506,2,0)</f>
        <v>三菱UFJ銀行</v>
      </c>
      <c r="I567" s="97"/>
      <c r="J567" s="98" t="str">
        <f>'PGM (入力用)'!J568</f>
        <v/>
      </c>
      <c r="K567" s="99" t="str">
        <f>'PGM (入力用)'!K568</f>
        <v/>
      </c>
      <c r="L567" s="100" t="str">
        <f>'PGM (入力用)'!L568</f>
        <v/>
      </c>
      <c r="M567" s="101"/>
      <c r="N567" s="102"/>
    </row>
    <row r="568" spans="1:14" ht="19.5" customHeight="1">
      <c r="A568" s="6"/>
      <c r="B568" s="4"/>
      <c r="C568" s="91"/>
      <c r="D568" s="92" t="s">
        <v>184</v>
      </c>
      <c r="E568" s="93" t="str">
        <f>CONCATENATE(E563,"-",B563,"-",D568)</f>
        <v>34-1-5</v>
      </c>
      <c r="F568" s="94" t="str">
        <f>VLOOKUP(E1:E722,種目一覧!D1:F506,3,0)</f>
        <v>　</v>
      </c>
      <c r="G568" s="95">
        <f>VLOOKUP(E1:E722,種目一覧!D1:G506,4,0)</f>
        <v>0</v>
      </c>
      <c r="H568" s="96" t="str">
        <f>VLOOKUP(E1:E722,種目一覧!D1:E506,2,0)</f>
        <v>　</v>
      </c>
      <c r="I568" s="97"/>
      <c r="J568" s="98" t="str">
        <f>'PGM (入力用)'!J569</f>
        <v/>
      </c>
      <c r="K568" s="99" t="str">
        <f>'PGM (入力用)'!K569</f>
        <v/>
      </c>
      <c r="L568" s="100" t="str">
        <f>'PGM (入力用)'!L569</f>
        <v/>
      </c>
      <c r="M568" s="101"/>
      <c r="N568" s="102"/>
    </row>
    <row r="569" spans="1:14" ht="19.5" customHeight="1">
      <c r="A569" s="6"/>
      <c r="B569" s="4"/>
      <c r="C569" s="91"/>
      <c r="D569" s="104" t="s">
        <v>185</v>
      </c>
      <c r="E569" s="93" t="str">
        <f>CONCATENATE(E563,"-",B563,"-",D569)</f>
        <v>34-1-6</v>
      </c>
      <c r="F569" s="105" t="str">
        <f>VLOOKUP(E1:E722,種目一覧!D1:F506,3,0)</f>
        <v>　</v>
      </c>
      <c r="G569" s="95">
        <f>VLOOKUP(E1:E722,種目一覧!D1:G506,4,0)</f>
        <v>0</v>
      </c>
      <c r="H569" s="106" t="str">
        <f>VLOOKUP(E1:E722,種目一覧!D1:E506,2,0)</f>
        <v>　</v>
      </c>
      <c r="I569" s="97"/>
      <c r="J569" s="107" t="str">
        <f>'PGM (入力用)'!J570</f>
        <v/>
      </c>
      <c r="K569" s="108" t="str">
        <f>'PGM (入力用)'!K570</f>
        <v/>
      </c>
      <c r="L569" s="109" t="str">
        <f>'PGM (入力用)'!L570</f>
        <v/>
      </c>
      <c r="M569" s="101"/>
      <c r="N569" s="102"/>
    </row>
    <row r="570" spans="1:14" ht="19.5" hidden="1" customHeight="1">
      <c r="A570" s="6"/>
      <c r="B570" s="4"/>
      <c r="C570" s="91"/>
      <c r="D570" s="104" t="s">
        <v>186</v>
      </c>
      <c r="E570" s="110" t="str">
        <f>CONCATENATE(E563,"-",B563,"-",D570)</f>
        <v>34-1-7</v>
      </c>
      <c r="F570" s="123" t="str">
        <f>VLOOKUP(E1:E722,種目一覧!D1:F506,3,0)</f>
        <v>　</v>
      </c>
      <c r="G570" s="112">
        <f>VLOOKUP(E1:E722,種目一覧!D1:G506,4,0)</f>
        <v>0</v>
      </c>
      <c r="H570" s="106" t="str">
        <f>VLOOKUP(E1:E722,種目一覧!D1:E506,2,0)</f>
        <v>　</v>
      </c>
      <c r="I570" s="114"/>
      <c r="J570" s="107" t="str">
        <f>'PGM (入力用)'!J571</f>
        <v/>
      </c>
      <c r="K570" s="108" t="str">
        <f>'PGM (入力用)'!K571</f>
        <v/>
      </c>
      <c r="L570" s="109" t="str">
        <f>'PGM (入力用)'!L571</f>
        <v/>
      </c>
      <c r="M570" s="115"/>
      <c r="N570" s="102"/>
    </row>
    <row r="571" spans="1:14" ht="19.5" customHeight="1">
      <c r="A571" s="6"/>
      <c r="B571" s="4"/>
      <c r="C571" s="4"/>
      <c r="D571" s="116"/>
      <c r="E571" s="143"/>
      <c r="F571" s="116"/>
      <c r="G571" s="143"/>
      <c r="H571" s="116"/>
      <c r="I571" s="143"/>
      <c r="J571" s="116"/>
      <c r="K571" s="116"/>
      <c r="L571" s="116"/>
      <c r="M571" s="143"/>
      <c r="N571" s="5"/>
    </row>
    <row r="572" spans="1:14" ht="19.5" hidden="1" customHeight="1">
      <c r="A572" s="6"/>
      <c r="B572" s="80">
        <v>2</v>
      </c>
      <c r="C572" s="81" t="s">
        <v>171</v>
      </c>
      <c r="D572" s="119"/>
      <c r="E572" s="83">
        <v>34</v>
      </c>
      <c r="F572" s="124" t="s">
        <v>172</v>
      </c>
      <c r="G572" s="85" t="s">
        <v>173</v>
      </c>
      <c r="H572" s="86" t="s">
        <v>174</v>
      </c>
      <c r="I572" s="120"/>
      <c r="J572" s="87" t="s">
        <v>176</v>
      </c>
      <c r="K572" s="86" t="s">
        <v>177</v>
      </c>
      <c r="L572" s="121"/>
      <c r="M572" s="89" t="s">
        <v>178</v>
      </c>
      <c r="N572" s="90"/>
    </row>
    <row r="573" spans="1:14" ht="19.5" hidden="1" customHeight="1">
      <c r="A573" s="6"/>
      <c r="B573" s="4"/>
      <c r="C573" s="91"/>
      <c r="D573" s="92" t="s">
        <v>179</v>
      </c>
      <c r="E573" s="93" t="str">
        <f>CONCATENATE(E572,"-",B572,"-",D573)</f>
        <v>34-2-1</v>
      </c>
      <c r="F573" s="127">
        <f>VLOOKUP(E1:E722,種目一覧!D1:F506,3,0)</f>
        <v>0</v>
      </c>
      <c r="G573" s="95">
        <f>VLOOKUP(E1:E722,種目一覧!D1:G506,4,0)</f>
        <v>0</v>
      </c>
      <c r="H573" s="126">
        <f>VLOOKUP(E1:E722,種目一覧!D1:E506,2,0)</f>
        <v>0</v>
      </c>
      <c r="I573" s="97"/>
      <c r="J573" s="98" t="str">
        <f>'PGM (入力用)'!J574</f>
        <v/>
      </c>
      <c r="K573" s="99" t="str">
        <f>'PGM (入力用)'!K574</f>
        <v/>
      </c>
      <c r="L573" s="100" t="str">
        <f>'PGM (入力用)'!L574</f>
        <v/>
      </c>
      <c r="M573" s="101"/>
      <c r="N573" s="102"/>
    </row>
    <row r="574" spans="1:14" ht="19.5" hidden="1" customHeight="1">
      <c r="A574" s="6"/>
      <c r="B574" s="4"/>
      <c r="C574" s="91"/>
      <c r="D574" s="92" t="s">
        <v>181</v>
      </c>
      <c r="E574" s="93" t="str">
        <f>CONCATENATE(E572,"-",B572,"-",D574)</f>
        <v>34-2-2</v>
      </c>
      <c r="F574" s="127">
        <f>VLOOKUP(E1:E722,種目一覧!D1:F506,3,0)</f>
        <v>0</v>
      </c>
      <c r="G574" s="95">
        <f>VLOOKUP(E1:E722,種目一覧!D1:G506,4,0)</f>
        <v>0</v>
      </c>
      <c r="H574" s="126">
        <f>VLOOKUP(E1:E722,種目一覧!D1:E506,2,0)</f>
        <v>0</v>
      </c>
      <c r="I574" s="97"/>
      <c r="J574" s="98" t="str">
        <f>'PGM (入力用)'!J575</f>
        <v/>
      </c>
      <c r="K574" s="99" t="str">
        <f>'PGM (入力用)'!K575</f>
        <v/>
      </c>
      <c r="L574" s="100" t="str">
        <f>'PGM (入力用)'!L575</f>
        <v/>
      </c>
      <c r="M574" s="101"/>
      <c r="N574" s="102"/>
    </row>
    <row r="575" spans="1:14" ht="19.5" hidden="1" customHeight="1">
      <c r="A575" s="6"/>
      <c r="B575" s="4"/>
      <c r="C575" s="91"/>
      <c r="D575" s="92" t="s">
        <v>182</v>
      </c>
      <c r="E575" s="93" t="str">
        <f>CONCATENATE(E572,"-",B572,"-",D575)</f>
        <v>34-2-3</v>
      </c>
      <c r="F575" s="125">
        <f>VLOOKUP(E1:E722,種目一覧!D1:F506,3,0)</f>
        <v>0</v>
      </c>
      <c r="G575" s="103">
        <f>VLOOKUP(E1:E722,種目一覧!D1:G506,4,0)</f>
        <v>0</v>
      </c>
      <c r="H575" s="126">
        <f>VLOOKUP(E1:E722,種目一覧!D1:E506,2,0)</f>
        <v>0</v>
      </c>
      <c r="I575" s="97"/>
      <c r="J575" s="98" t="str">
        <f>'PGM (入力用)'!J576</f>
        <v/>
      </c>
      <c r="K575" s="99" t="str">
        <f>'PGM (入力用)'!K576</f>
        <v/>
      </c>
      <c r="L575" s="100" t="str">
        <f>'PGM (入力用)'!L576</f>
        <v/>
      </c>
      <c r="M575" s="101"/>
      <c r="N575" s="102"/>
    </row>
    <row r="576" spans="1:14" ht="19.5" hidden="1" customHeight="1">
      <c r="A576" s="6"/>
      <c r="B576" s="4"/>
      <c r="C576" s="91"/>
      <c r="D576" s="92" t="s">
        <v>183</v>
      </c>
      <c r="E576" s="93" t="str">
        <f>CONCATENATE(E572,"-",B572,"-",D576)</f>
        <v>34-2-4</v>
      </c>
      <c r="F576" s="127">
        <f>VLOOKUP(E1:E722,種目一覧!D1:F506,3,0)</f>
        <v>0</v>
      </c>
      <c r="G576" s="95">
        <f>VLOOKUP(E1:E722,種目一覧!D1:G506,4,0)</f>
        <v>0</v>
      </c>
      <c r="H576" s="126">
        <f>VLOOKUP(E1:E722,種目一覧!D1:E506,2,0)</f>
        <v>0</v>
      </c>
      <c r="I576" s="97"/>
      <c r="J576" s="98" t="str">
        <f>'PGM (入力用)'!J577</f>
        <v/>
      </c>
      <c r="K576" s="99" t="str">
        <f>'PGM (入力用)'!K577</f>
        <v/>
      </c>
      <c r="L576" s="100" t="str">
        <f>'PGM (入力用)'!L577</f>
        <v/>
      </c>
      <c r="M576" s="101"/>
      <c r="N576" s="102"/>
    </row>
    <row r="577" spans="1:14" ht="19.5" hidden="1" customHeight="1">
      <c r="A577" s="6"/>
      <c r="B577" s="4"/>
      <c r="C577" s="91"/>
      <c r="D577" s="92" t="s">
        <v>184</v>
      </c>
      <c r="E577" s="93" t="str">
        <f>CONCATENATE(E572,"-",B572,"-",D577)</f>
        <v>34-2-5</v>
      </c>
      <c r="F577" s="127">
        <f>VLOOKUP(E1:E722,種目一覧!D1:F506,3,0)</f>
        <v>0</v>
      </c>
      <c r="G577" s="95">
        <f>VLOOKUP(E1:E722,種目一覧!D1:G506,4,0)</f>
        <v>0</v>
      </c>
      <c r="H577" s="126">
        <f>VLOOKUP(E1:E722,種目一覧!D1:E506,2,0)</f>
        <v>0</v>
      </c>
      <c r="I577" s="97"/>
      <c r="J577" s="98" t="str">
        <f>'PGM (入力用)'!J578</f>
        <v/>
      </c>
      <c r="K577" s="99" t="str">
        <f>'PGM (入力用)'!K578</f>
        <v/>
      </c>
      <c r="L577" s="100" t="str">
        <f>'PGM (入力用)'!L578</f>
        <v/>
      </c>
      <c r="M577" s="101"/>
      <c r="N577" s="102"/>
    </row>
    <row r="578" spans="1:14" ht="19.5" hidden="1" customHeight="1">
      <c r="A578" s="6"/>
      <c r="B578" s="4"/>
      <c r="C578" s="91"/>
      <c r="D578" s="92" t="s">
        <v>185</v>
      </c>
      <c r="E578" s="93" t="str">
        <f>CONCATENATE(E572,"-",B572,"-",D578)</f>
        <v>34-2-6</v>
      </c>
      <c r="F578" s="127">
        <f>VLOOKUP(E1:E722,種目一覧!D1:F506,3,0)</f>
        <v>0</v>
      </c>
      <c r="G578" s="95">
        <f>VLOOKUP(E1:E722,種目一覧!D1:G506,4,0)</f>
        <v>0</v>
      </c>
      <c r="H578" s="126">
        <f>VLOOKUP(E1:E722,種目一覧!D1:E506,2,0)</f>
        <v>0</v>
      </c>
      <c r="I578" s="97"/>
      <c r="J578" s="98" t="str">
        <f>'PGM (入力用)'!J579</f>
        <v/>
      </c>
      <c r="K578" s="99" t="str">
        <f>'PGM (入力用)'!K579</f>
        <v/>
      </c>
      <c r="L578" s="100" t="str">
        <f>'PGM (入力用)'!L579</f>
        <v/>
      </c>
      <c r="M578" s="101"/>
      <c r="N578" s="102"/>
    </row>
    <row r="579" spans="1:14" ht="19.5" hidden="1" customHeight="1">
      <c r="A579" s="6"/>
      <c r="B579" s="4"/>
      <c r="C579" s="91"/>
      <c r="D579" s="104" t="s">
        <v>186</v>
      </c>
      <c r="E579" s="110" t="str">
        <f>CONCATENATE(E572,"-",B572,"-",D579)</f>
        <v>34-2-7</v>
      </c>
      <c r="F579" s="111">
        <f>VLOOKUP(E1:E722,種目一覧!D1:F506,3,0)</f>
        <v>0</v>
      </c>
      <c r="G579" s="112">
        <f>VLOOKUP(E1:E722,種目一覧!D1:G506,4,0)</f>
        <v>0</v>
      </c>
      <c r="H579" s="113">
        <f>VLOOKUP(E1:E722,種目一覧!D1:E506,2,0)</f>
        <v>0</v>
      </c>
      <c r="I579" s="114"/>
      <c r="J579" s="107" t="str">
        <f>'PGM (入力用)'!J580</f>
        <v/>
      </c>
      <c r="K579" s="108" t="str">
        <f>'PGM (入力用)'!K580</f>
        <v/>
      </c>
      <c r="L579" s="109" t="str">
        <f>'PGM (入力用)'!L580</f>
        <v/>
      </c>
      <c r="M579" s="115"/>
      <c r="N579" s="102"/>
    </row>
    <row r="580" spans="1:14" ht="19.5" hidden="1" customHeight="1">
      <c r="A580" s="6"/>
      <c r="B580" s="4"/>
      <c r="C580" s="4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5"/>
    </row>
    <row r="581" spans="1:14" ht="19.5" customHeight="1">
      <c r="A581" s="23" t="s">
        <v>220</v>
      </c>
      <c r="B581" s="4"/>
      <c r="C581" s="4"/>
      <c r="D581" s="117"/>
      <c r="E581" s="117"/>
      <c r="F581" s="117"/>
      <c r="G581" s="117"/>
      <c r="H581" s="117"/>
      <c r="I581" s="117"/>
      <c r="J581" s="118" t="s">
        <v>170</v>
      </c>
      <c r="K581" s="117"/>
      <c r="L581" s="118" t="str">
        <f>VLOOKUP(E582,大会記録!E1:F89,2,0)</f>
        <v xml:space="preserve"> 　16.00</v>
      </c>
      <c r="M581" s="117"/>
      <c r="N581" s="5"/>
    </row>
    <row r="582" spans="1:14" ht="19.5" customHeight="1">
      <c r="A582" s="6"/>
      <c r="B582" s="80">
        <v>1</v>
      </c>
      <c r="C582" s="81" t="s">
        <v>171</v>
      </c>
      <c r="D582" s="119"/>
      <c r="E582" s="83">
        <v>35</v>
      </c>
      <c r="F582" s="84" t="s">
        <v>172</v>
      </c>
      <c r="G582" s="85" t="s">
        <v>173</v>
      </c>
      <c r="H582" s="86" t="s">
        <v>174</v>
      </c>
      <c r="I582" s="120"/>
      <c r="J582" s="87" t="s">
        <v>176</v>
      </c>
      <c r="K582" s="86" t="s">
        <v>177</v>
      </c>
      <c r="L582" s="121"/>
      <c r="M582" s="89" t="s">
        <v>178</v>
      </c>
      <c r="N582" s="90"/>
    </row>
    <row r="583" spans="1:14" ht="19.5" customHeight="1">
      <c r="A583" s="6"/>
      <c r="B583" s="4"/>
      <c r="C583" s="91"/>
      <c r="D583" s="92" t="s">
        <v>179</v>
      </c>
      <c r="E583" s="93" t="str">
        <f>CONCATENATE(E582,"-",B582,"-",D583)</f>
        <v>35-1-1</v>
      </c>
      <c r="F583" s="94" t="str">
        <f>VLOOKUP(E1:E722,種目一覧!D1:F506,3,0)</f>
        <v>　</v>
      </c>
      <c r="G583" s="95">
        <f>VLOOKUP(E1:E722,種目一覧!D1:G506,4,0)</f>
        <v>0</v>
      </c>
      <c r="H583" s="96" t="str">
        <f>VLOOKUP(E1:E722,種目一覧!D1:E506,2,0)</f>
        <v>　</v>
      </c>
      <c r="I583" s="97"/>
      <c r="J583" s="98" t="str">
        <f>'PGM (入力用)'!J584</f>
        <v/>
      </c>
      <c r="K583" s="99" t="str">
        <f>'PGM (入力用)'!K584</f>
        <v/>
      </c>
      <c r="L583" s="100" t="str">
        <f>'PGM (入力用)'!L584</f>
        <v/>
      </c>
      <c r="M583" s="101"/>
      <c r="N583" s="102"/>
    </row>
    <row r="584" spans="1:14" ht="19.5" customHeight="1">
      <c r="A584" s="6"/>
      <c r="B584" s="4"/>
      <c r="C584" s="91"/>
      <c r="D584" s="92" t="s">
        <v>181</v>
      </c>
      <c r="E584" s="93" t="str">
        <f>CONCATENATE(E582,"-",B582,"-",D584)</f>
        <v>35-1-2</v>
      </c>
      <c r="F584" s="94" t="str">
        <f>VLOOKUP(E1:E722,種目一覧!D1:F506,3,0)</f>
        <v>渡邉　博明</v>
      </c>
      <c r="G584" s="95" t="str">
        <f>VLOOKUP(E1:E722,種目一覧!D1:G506,4,0)</f>
        <v>わたなべ　ひろあき</v>
      </c>
      <c r="H584" s="96" t="str">
        <f>VLOOKUP(E1:E722,種目一覧!D1:E506,2,0)</f>
        <v>三井住友信託</v>
      </c>
      <c r="I584" s="97"/>
      <c r="J584" s="98" t="str">
        <f>'PGM (入力用)'!J585</f>
        <v/>
      </c>
      <c r="K584" s="99" t="str">
        <f>'PGM (入力用)'!K585</f>
        <v/>
      </c>
      <c r="L584" s="100" t="str">
        <f>'PGM (入力用)'!L585</f>
        <v/>
      </c>
      <c r="M584" s="101"/>
      <c r="N584" s="102"/>
    </row>
    <row r="585" spans="1:14" ht="19.5" customHeight="1">
      <c r="A585" s="6"/>
      <c r="B585" s="4"/>
      <c r="C585" s="91"/>
      <c r="D585" s="92" t="s">
        <v>182</v>
      </c>
      <c r="E585" s="93" t="str">
        <f>CONCATENATE(E582,"-",B582,"-",D585)</f>
        <v>35-1-3</v>
      </c>
      <c r="F585" s="94" t="str">
        <f>VLOOKUP(E1:E722,種目一覧!D1:F506,3,0)</f>
        <v>浦木　俊宏</v>
      </c>
      <c r="G585" s="103" t="str">
        <f>VLOOKUP(E1:E722,種目一覧!D1:G506,4,0)</f>
        <v>うらき　としひろ</v>
      </c>
      <c r="H585" s="96" t="str">
        <f>VLOOKUP(E1:E722,種目一覧!D1:E506,2,0)</f>
        <v>みずほ</v>
      </c>
      <c r="I585" s="97"/>
      <c r="J585" s="98" t="str">
        <f>'PGM (入力用)'!J586</f>
        <v/>
      </c>
      <c r="K585" s="99" t="str">
        <f>'PGM (入力用)'!K586</f>
        <v/>
      </c>
      <c r="L585" s="100" t="str">
        <f>'PGM (入力用)'!L586</f>
        <v/>
      </c>
      <c r="M585" s="101"/>
      <c r="N585" s="102"/>
    </row>
    <row r="586" spans="1:14" ht="19.5" customHeight="1">
      <c r="A586" s="6"/>
      <c r="B586" s="4"/>
      <c r="C586" s="91"/>
      <c r="D586" s="92" t="s">
        <v>183</v>
      </c>
      <c r="E586" s="93" t="str">
        <f>CONCATENATE(E582,"-",B582,"-",D586)</f>
        <v>35-1-4</v>
      </c>
      <c r="F586" s="94" t="str">
        <f>VLOOKUP(E1:E722,種目一覧!D1:F506,3,0)</f>
        <v>栗原　秀樹</v>
      </c>
      <c r="G586" s="103" t="str">
        <f>VLOOKUP(E1:E722,種目一覧!D1:G506,4,0)</f>
        <v>くりはら　ひでき</v>
      </c>
      <c r="H586" s="96" t="str">
        <f>VLOOKUP(E1:E722,種目一覧!D1:E506,2,0)</f>
        <v>みずほ</v>
      </c>
      <c r="I586" s="97"/>
      <c r="J586" s="98" t="str">
        <f>'PGM (入力用)'!J587</f>
        <v/>
      </c>
      <c r="K586" s="99" t="str">
        <f>'PGM (入力用)'!K587</f>
        <v/>
      </c>
      <c r="L586" s="100" t="str">
        <f>'PGM (入力用)'!L587</f>
        <v/>
      </c>
      <c r="M586" s="101"/>
      <c r="N586" s="102"/>
    </row>
    <row r="587" spans="1:14" ht="19.5" customHeight="1">
      <c r="A587" s="6"/>
      <c r="B587" s="4"/>
      <c r="C587" s="91"/>
      <c r="D587" s="92" t="s">
        <v>184</v>
      </c>
      <c r="E587" s="93" t="str">
        <f>CONCATENATE(E582,"-",B582,"-",D587)</f>
        <v>35-1-5</v>
      </c>
      <c r="F587" s="94" t="str">
        <f>VLOOKUP(E1:E722,種目一覧!D1:F506,3,0)</f>
        <v>　</v>
      </c>
      <c r="G587" s="95">
        <f>VLOOKUP(E1:E722,種目一覧!D1:G506,4,0)</f>
        <v>0</v>
      </c>
      <c r="H587" s="96" t="str">
        <f>VLOOKUP(E1:E722,種目一覧!D1:E506,2,0)</f>
        <v>　</v>
      </c>
      <c r="I587" s="97"/>
      <c r="J587" s="98" t="str">
        <f>'PGM (入力用)'!J588</f>
        <v/>
      </c>
      <c r="K587" s="99" t="str">
        <f>'PGM (入力用)'!K588</f>
        <v/>
      </c>
      <c r="L587" s="100" t="str">
        <f>'PGM (入力用)'!L588</f>
        <v/>
      </c>
      <c r="M587" s="101"/>
      <c r="N587" s="102"/>
    </row>
    <row r="588" spans="1:14" ht="19.5" customHeight="1">
      <c r="A588" s="6"/>
      <c r="B588" s="4"/>
      <c r="C588" s="91"/>
      <c r="D588" s="104" t="s">
        <v>185</v>
      </c>
      <c r="E588" s="93" t="str">
        <f>CONCATENATE(E582,"-",B582,"-",D588)</f>
        <v>35-1-6</v>
      </c>
      <c r="F588" s="105" t="str">
        <f>VLOOKUP(E1:E722,種目一覧!D1:F506,3,0)</f>
        <v>　</v>
      </c>
      <c r="G588" s="95">
        <f>VLOOKUP(E1:E722,種目一覧!D1:G506,4,0)</f>
        <v>0</v>
      </c>
      <c r="H588" s="106" t="str">
        <f>VLOOKUP(E1:E722,種目一覧!D1:E506,2,0)</f>
        <v>　</v>
      </c>
      <c r="I588" s="97"/>
      <c r="J588" s="107" t="str">
        <f>'PGM (入力用)'!J589</f>
        <v/>
      </c>
      <c r="K588" s="108" t="str">
        <f>'PGM (入力用)'!K589</f>
        <v/>
      </c>
      <c r="L588" s="109" t="str">
        <f>'PGM (入力用)'!L589</f>
        <v/>
      </c>
      <c r="M588" s="101"/>
      <c r="N588" s="102"/>
    </row>
    <row r="589" spans="1:14" ht="19.5" hidden="1" customHeight="1">
      <c r="A589" s="6"/>
      <c r="B589" s="4"/>
      <c r="C589" s="91"/>
      <c r="D589" s="104" t="s">
        <v>186</v>
      </c>
      <c r="E589" s="110" t="str">
        <f>CONCATENATE(E582,"-",B582,"-",D589)</f>
        <v>35-1-7</v>
      </c>
      <c r="F589" s="123" t="str">
        <f>VLOOKUP(E1:E722,種目一覧!D1:F506,3,0)</f>
        <v>　</v>
      </c>
      <c r="G589" s="112">
        <f>VLOOKUP(E1:E722,種目一覧!D1:G506,4,0)</f>
        <v>0</v>
      </c>
      <c r="H589" s="106" t="str">
        <f>VLOOKUP(E1:E722,種目一覧!D1:E506,2,0)</f>
        <v>　</v>
      </c>
      <c r="I589" s="114"/>
      <c r="J589" s="107" t="str">
        <f>'PGM (入力用)'!J590</f>
        <v/>
      </c>
      <c r="K589" s="108" t="str">
        <f>'PGM (入力用)'!K590</f>
        <v/>
      </c>
      <c r="L589" s="109" t="str">
        <f>'PGM (入力用)'!L590</f>
        <v/>
      </c>
      <c r="M589" s="115"/>
      <c r="N589" s="102"/>
    </row>
    <row r="590" spans="1:14" ht="19.5" hidden="1" customHeight="1">
      <c r="A590" s="6"/>
      <c r="B590" s="4"/>
      <c r="C590" s="4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5"/>
    </row>
    <row r="591" spans="1:14" ht="19.5" hidden="1" customHeight="1">
      <c r="A591" s="6"/>
      <c r="B591" s="4"/>
      <c r="C591" s="4"/>
      <c r="D591" s="117"/>
      <c r="E591" s="117"/>
      <c r="F591" s="117"/>
      <c r="G591" s="117"/>
      <c r="H591" s="117"/>
      <c r="I591" s="117"/>
      <c r="J591" s="118" t="s">
        <v>170</v>
      </c>
      <c r="K591" s="117"/>
      <c r="L591" s="118" t="str">
        <f>VLOOKUP(E592,大会記録!E1:F89,2,0)</f>
        <v xml:space="preserve"> 　16.00</v>
      </c>
      <c r="M591" s="117"/>
      <c r="N591" s="5"/>
    </row>
    <row r="592" spans="1:14" ht="19.5" hidden="1" customHeight="1">
      <c r="A592" s="6"/>
      <c r="B592" s="80">
        <v>2</v>
      </c>
      <c r="C592" s="81" t="s">
        <v>171</v>
      </c>
      <c r="D592" s="119"/>
      <c r="E592" s="83">
        <v>35</v>
      </c>
      <c r="F592" s="124" t="s">
        <v>172</v>
      </c>
      <c r="G592" s="85" t="s">
        <v>173</v>
      </c>
      <c r="H592" s="86" t="s">
        <v>174</v>
      </c>
      <c r="I592" s="120"/>
      <c r="J592" s="87" t="s">
        <v>176</v>
      </c>
      <c r="K592" s="86" t="s">
        <v>177</v>
      </c>
      <c r="L592" s="121"/>
      <c r="M592" s="89" t="s">
        <v>178</v>
      </c>
      <c r="N592" s="90"/>
    </row>
    <row r="593" spans="1:14" ht="19.5" hidden="1" customHeight="1">
      <c r="A593" s="6"/>
      <c r="B593" s="4"/>
      <c r="C593" s="91"/>
      <c r="D593" s="92" t="s">
        <v>179</v>
      </c>
      <c r="E593" s="93" t="str">
        <f>CONCATENATE(E592,"-",B592,"-",D593)</f>
        <v>35-2-1</v>
      </c>
      <c r="F593" s="125">
        <f>VLOOKUP(E1:E722,種目一覧!D1:F506,3,0)</f>
        <v>0</v>
      </c>
      <c r="G593" s="103">
        <f>VLOOKUP(E1:E722,種目一覧!D1:G506,4,0)</f>
        <v>0</v>
      </c>
      <c r="H593" s="126">
        <f>VLOOKUP(E1:E722,種目一覧!D1:E506,2,0)</f>
        <v>0</v>
      </c>
      <c r="I593" s="97"/>
      <c r="J593" s="98" t="str">
        <f>'PGM (入力用)'!J594</f>
        <v/>
      </c>
      <c r="K593" s="99" t="str">
        <f>'PGM (入力用)'!K594</f>
        <v/>
      </c>
      <c r="L593" s="100" t="str">
        <f>'PGM (入力用)'!L594</f>
        <v/>
      </c>
      <c r="M593" s="101"/>
      <c r="N593" s="102"/>
    </row>
    <row r="594" spans="1:14" ht="19.5" hidden="1" customHeight="1">
      <c r="A594" s="6"/>
      <c r="B594" s="4"/>
      <c r="C594" s="91"/>
      <c r="D594" s="92" t="s">
        <v>181</v>
      </c>
      <c r="E594" s="93" t="str">
        <f>CONCATENATE(E592,"-",B592,"-",D594)</f>
        <v>35-2-2</v>
      </c>
      <c r="F594" s="127">
        <f>VLOOKUP(E1:E722,種目一覧!D1:F506,3,0)</f>
        <v>0</v>
      </c>
      <c r="G594" s="95">
        <f>VLOOKUP(E1:E722,種目一覧!D1:G506,4,0)</f>
        <v>0</v>
      </c>
      <c r="H594" s="126">
        <f>VLOOKUP(E1:E722,種目一覧!D1:E506,2,0)</f>
        <v>0</v>
      </c>
      <c r="I594" s="97"/>
      <c r="J594" s="98" t="str">
        <f>'PGM (入力用)'!J595</f>
        <v/>
      </c>
      <c r="K594" s="99" t="str">
        <f>'PGM (入力用)'!K595</f>
        <v/>
      </c>
      <c r="L594" s="100" t="str">
        <f>'PGM (入力用)'!L595</f>
        <v/>
      </c>
      <c r="M594" s="101"/>
      <c r="N594" s="102"/>
    </row>
    <row r="595" spans="1:14" ht="19.5" hidden="1" customHeight="1">
      <c r="A595" s="6"/>
      <c r="B595" s="4"/>
      <c r="C595" s="91"/>
      <c r="D595" s="92" t="s">
        <v>182</v>
      </c>
      <c r="E595" s="93" t="str">
        <f>CONCATENATE(E592,"-",B592,"-",D595)</f>
        <v>35-2-3</v>
      </c>
      <c r="F595" s="127">
        <f>VLOOKUP(E1:E722,種目一覧!D1:F506,3,0)</f>
        <v>0</v>
      </c>
      <c r="G595" s="95">
        <f>VLOOKUP(E1:E722,種目一覧!D1:G506,4,0)</f>
        <v>0</v>
      </c>
      <c r="H595" s="126">
        <f>VLOOKUP(E1:E722,種目一覧!D1:E506,2,0)</f>
        <v>0</v>
      </c>
      <c r="I595" s="97"/>
      <c r="J595" s="98" t="str">
        <f>'PGM (入力用)'!J596</f>
        <v/>
      </c>
      <c r="K595" s="99" t="str">
        <f>'PGM (入力用)'!K596</f>
        <v/>
      </c>
      <c r="L595" s="100" t="str">
        <f>'PGM (入力用)'!L596</f>
        <v/>
      </c>
      <c r="M595" s="101"/>
      <c r="N595" s="102"/>
    </row>
    <row r="596" spans="1:14" ht="19.5" hidden="1" customHeight="1">
      <c r="A596" s="6"/>
      <c r="B596" s="4"/>
      <c r="C596" s="91"/>
      <c r="D596" s="92" t="s">
        <v>183</v>
      </c>
      <c r="E596" s="93" t="str">
        <f>CONCATENATE(E592,"-",B592,"-",D596)</f>
        <v>35-2-4</v>
      </c>
      <c r="F596" s="127">
        <f>VLOOKUP(E1:E722,種目一覧!D1:F506,3,0)</f>
        <v>0</v>
      </c>
      <c r="G596" s="95">
        <f>VLOOKUP(E1:E722,種目一覧!D1:G506,4,0)</f>
        <v>0</v>
      </c>
      <c r="H596" s="126">
        <f>VLOOKUP(E1:E722,種目一覧!D1:E506,2,0)</f>
        <v>0</v>
      </c>
      <c r="I596" s="97"/>
      <c r="J596" s="98" t="str">
        <f>'PGM (入力用)'!J597</f>
        <v/>
      </c>
      <c r="K596" s="99" t="str">
        <f>'PGM (入力用)'!K597</f>
        <v/>
      </c>
      <c r="L596" s="100" t="str">
        <f>'PGM (入力用)'!L597</f>
        <v/>
      </c>
      <c r="M596" s="101"/>
      <c r="N596" s="102"/>
    </row>
    <row r="597" spans="1:14" ht="19.5" hidden="1" customHeight="1">
      <c r="A597" s="6"/>
      <c r="B597" s="4"/>
      <c r="C597" s="91"/>
      <c r="D597" s="92" t="s">
        <v>184</v>
      </c>
      <c r="E597" s="93" t="str">
        <f>CONCATENATE(E592,"-",B592,"-",D597)</f>
        <v>35-2-5</v>
      </c>
      <c r="F597" s="125">
        <f>VLOOKUP(E1:E722,種目一覧!D1:F506,3,0)</f>
        <v>0</v>
      </c>
      <c r="G597" s="103">
        <f>VLOOKUP(E1:E722,種目一覧!D1:G506,4,0)</f>
        <v>0</v>
      </c>
      <c r="H597" s="126">
        <f>VLOOKUP(E1:E722,種目一覧!D1:E506,2,0)</f>
        <v>0</v>
      </c>
      <c r="I597" s="97"/>
      <c r="J597" s="98" t="str">
        <f>'PGM (入力用)'!J598</f>
        <v/>
      </c>
      <c r="K597" s="99" t="str">
        <f>'PGM (入力用)'!K598</f>
        <v/>
      </c>
      <c r="L597" s="100" t="str">
        <f>'PGM (入力用)'!L598</f>
        <v/>
      </c>
      <c r="M597" s="101"/>
      <c r="N597" s="102"/>
    </row>
    <row r="598" spans="1:14" ht="19.5" hidden="1" customHeight="1">
      <c r="A598" s="6"/>
      <c r="B598" s="4"/>
      <c r="C598" s="91"/>
      <c r="D598" s="92" t="s">
        <v>185</v>
      </c>
      <c r="E598" s="93" t="str">
        <f>CONCATENATE(E592,"-",B592,"-",D598)</f>
        <v>35-2-6</v>
      </c>
      <c r="F598" s="127">
        <f>VLOOKUP(E1:E722,種目一覧!D1:F506,3,0)</f>
        <v>0</v>
      </c>
      <c r="G598" s="95">
        <f>VLOOKUP(E1:E722,種目一覧!D1:G506,4,0)</f>
        <v>0</v>
      </c>
      <c r="H598" s="126">
        <f>VLOOKUP(E1:E722,種目一覧!D1:E506,2,0)</f>
        <v>0</v>
      </c>
      <c r="I598" s="97"/>
      <c r="J598" s="98" t="str">
        <f>'PGM (入力用)'!J599</f>
        <v/>
      </c>
      <c r="K598" s="99" t="str">
        <f>'PGM (入力用)'!K599</f>
        <v/>
      </c>
      <c r="L598" s="100" t="str">
        <f>'PGM (入力用)'!L599</f>
        <v/>
      </c>
      <c r="M598" s="101"/>
      <c r="N598" s="102"/>
    </row>
    <row r="599" spans="1:14" ht="19.5" hidden="1" customHeight="1">
      <c r="A599" s="6"/>
      <c r="B599" s="4"/>
      <c r="C599" s="91"/>
      <c r="D599" s="104" t="s">
        <v>186</v>
      </c>
      <c r="E599" s="110" t="str">
        <f>CONCATENATE(E592,"-",B592,"-",D599)</f>
        <v>35-2-7</v>
      </c>
      <c r="F599" s="111">
        <f>VLOOKUP(E1:E722,種目一覧!D1:F506,3,0)</f>
        <v>0</v>
      </c>
      <c r="G599" s="112">
        <f>VLOOKUP(E1:E722,種目一覧!D1:G506,4,0)</f>
        <v>0</v>
      </c>
      <c r="H599" s="113">
        <f>VLOOKUP(E1:E722,種目一覧!D1:E506,2,0)</f>
        <v>0</v>
      </c>
      <c r="I599" s="114"/>
      <c r="J599" s="107" t="str">
        <f>'PGM (入力用)'!J600</f>
        <v/>
      </c>
      <c r="K599" s="108" t="str">
        <f>'PGM (入力用)'!K600</f>
        <v/>
      </c>
      <c r="L599" s="109" t="str">
        <f>'PGM (入力用)'!L600</f>
        <v/>
      </c>
      <c r="M599" s="115"/>
      <c r="N599" s="102"/>
    </row>
    <row r="600" spans="1:14" ht="19.5" customHeight="1">
      <c r="A600" s="6"/>
      <c r="B600" s="4"/>
      <c r="C600" s="4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5"/>
    </row>
    <row r="601" spans="1:14" ht="19.5" customHeight="1">
      <c r="A601" s="23" t="s">
        <v>221</v>
      </c>
      <c r="B601" s="4"/>
      <c r="C601" s="4"/>
      <c r="D601" s="117"/>
      <c r="E601" s="117"/>
      <c r="F601" s="117"/>
      <c r="G601" s="117"/>
      <c r="H601" s="117"/>
      <c r="I601" s="117"/>
      <c r="J601" s="118" t="s">
        <v>170</v>
      </c>
      <c r="K601" s="117"/>
      <c r="L601" s="118" t="str">
        <f>VLOOKUP(E602,大会記録!E1:F89,2,0)</f>
        <v xml:space="preserve"> 　13.50</v>
      </c>
      <c r="M601" s="117"/>
      <c r="N601" s="5"/>
    </row>
    <row r="602" spans="1:14" ht="19.5" customHeight="1">
      <c r="A602" s="6"/>
      <c r="B602" s="80">
        <v>1</v>
      </c>
      <c r="C602" s="81" t="s">
        <v>171</v>
      </c>
      <c r="D602" s="119"/>
      <c r="E602" s="83">
        <v>36</v>
      </c>
      <c r="F602" s="84" t="s">
        <v>172</v>
      </c>
      <c r="G602" s="85" t="s">
        <v>173</v>
      </c>
      <c r="H602" s="86" t="s">
        <v>174</v>
      </c>
      <c r="I602" s="120"/>
      <c r="J602" s="87" t="s">
        <v>176</v>
      </c>
      <c r="K602" s="86" t="s">
        <v>177</v>
      </c>
      <c r="L602" s="121"/>
      <c r="M602" s="89" t="s">
        <v>178</v>
      </c>
      <c r="N602" s="90"/>
    </row>
    <row r="603" spans="1:14" ht="19.5" customHeight="1">
      <c r="A603" s="6"/>
      <c r="B603" s="4"/>
      <c r="C603" s="91"/>
      <c r="D603" s="92" t="s">
        <v>179</v>
      </c>
      <c r="E603" s="93" t="str">
        <f>CONCATENATE(E602,"-",B602,"-",D603)</f>
        <v>36-1-1</v>
      </c>
      <c r="F603" s="94" t="str">
        <f>VLOOKUP(E1:E722,種目一覧!D1:F506,3,0)</f>
        <v>　</v>
      </c>
      <c r="G603" s="95">
        <f>VLOOKUP(E1:E722,種目一覧!D1:G506,4,0)</f>
        <v>0</v>
      </c>
      <c r="H603" s="96" t="str">
        <f>VLOOKUP(E1:E722,種目一覧!D1:E506,2,0)</f>
        <v>　</v>
      </c>
      <c r="I603" s="97"/>
      <c r="J603" s="98" t="str">
        <f>'PGM (入力用)'!J604</f>
        <v/>
      </c>
      <c r="K603" s="99" t="str">
        <f>'PGM (入力用)'!K604</f>
        <v/>
      </c>
      <c r="L603" s="100" t="str">
        <f>'PGM (入力用)'!L604</f>
        <v/>
      </c>
      <c r="M603" s="101"/>
      <c r="N603" s="102"/>
    </row>
    <row r="604" spans="1:14" ht="19.5" customHeight="1">
      <c r="A604" s="6"/>
      <c r="B604" s="4"/>
      <c r="C604" s="91"/>
      <c r="D604" s="92" t="s">
        <v>181</v>
      </c>
      <c r="E604" s="93" t="str">
        <f>CONCATENATE(E602,"-",B602,"-",D604)</f>
        <v>36-1-2</v>
      </c>
      <c r="F604" s="94" t="str">
        <f>VLOOKUP(E1:E722,種目一覧!D1:F506,3,0)</f>
        <v>山下　准</v>
      </c>
      <c r="G604" s="103" t="str">
        <f>VLOOKUP(E1:E722,種目一覧!D1:G506,4,0)</f>
        <v>やました　じゅん</v>
      </c>
      <c r="H604" s="96" t="str">
        <f>VLOOKUP(E1:E722,種目一覧!D1:E506,2,0)</f>
        <v>みずほ</v>
      </c>
      <c r="I604" s="97"/>
      <c r="J604" s="98" t="str">
        <f>'PGM (入力用)'!J605</f>
        <v/>
      </c>
      <c r="K604" s="99" t="str">
        <f>'PGM (入力用)'!K605</f>
        <v/>
      </c>
      <c r="L604" s="100" t="str">
        <f>'PGM (入力用)'!L605</f>
        <v/>
      </c>
      <c r="M604" s="101"/>
      <c r="N604" s="102"/>
    </row>
    <row r="605" spans="1:14" ht="19.5" customHeight="1">
      <c r="A605" s="6"/>
      <c r="B605" s="4"/>
      <c r="C605" s="91"/>
      <c r="D605" s="92" t="s">
        <v>182</v>
      </c>
      <c r="E605" s="93" t="str">
        <f>CONCATENATE(E602,"-",B602,"-",D605)</f>
        <v>36-1-3</v>
      </c>
      <c r="F605" s="94" t="str">
        <f>VLOOKUP(E1:E722,種目一覧!D1:F506,3,0)</f>
        <v>南雲　道</v>
      </c>
      <c r="G605" s="103" t="str">
        <f>VLOOKUP(E1:E722,種目一覧!D1:G506,4,0)</f>
        <v>なぐも　とおる</v>
      </c>
      <c r="H605" s="96" t="str">
        <f>VLOOKUP(E1:E722,種目一覧!D1:E506,2,0)</f>
        <v>三井住友信託</v>
      </c>
      <c r="I605" s="97"/>
      <c r="J605" s="98" t="str">
        <f>'PGM (入力用)'!J606</f>
        <v/>
      </c>
      <c r="K605" s="99" t="str">
        <f>'PGM (入力用)'!K606</f>
        <v/>
      </c>
      <c r="L605" s="100" t="str">
        <f>'PGM (入力用)'!L606</f>
        <v/>
      </c>
      <c r="M605" s="101"/>
      <c r="N605" s="102"/>
    </row>
    <row r="606" spans="1:14" ht="19.5" customHeight="1">
      <c r="A606" s="6"/>
      <c r="B606" s="4"/>
      <c r="C606" s="91"/>
      <c r="D606" s="92" t="s">
        <v>183</v>
      </c>
      <c r="E606" s="93" t="str">
        <f>CONCATENATE(E602,"-",B602,"-",D606)</f>
        <v>36-1-4</v>
      </c>
      <c r="F606" s="94" t="str">
        <f>VLOOKUP(E1:E722,種目一覧!D1:F506,3,0)</f>
        <v>貝瀬　都武</v>
      </c>
      <c r="G606" s="103" t="str">
        <f>VLOOKUP(E1:E722,種目一覧!D1:G506,4,0)</f>
        <v>かいせ　くにたけ</v>
      </c>
      <c r="H606" s="96" t="str">
        <f>VLOOKUP(E1:E722,種目一覧!D1:E506,2,0)</f>
        <v>みずほ</v>
      </c>
      <c r="I606" s="97"/>
      <c r="J606" s="98" t="str">
        <f>'PGM (入力用)'!J607</f>
        <v/>
      </c>
      <c r="K606" s="99" t="str">
        <f>'PGM (入力用)'!K607</f>
        <v/>
      </c>
      <c r="L606" s="100" t="str">
        <f>'PGM (入力用)'!L607</f>
        <v/>
      </c>
      <c r="M606" s="101"/>
      <c r="N606" s="102"/>
    </row>
    <row r="607" spans="1:14" ht="19.5" customHeight="1">
      <c r="A607" s="6"/>
      <c r="B607" s="4"/>
      <c r="C607" s="91"/>
      <c r="D607" s="92" t="s">
        <v>184</v>
      </c>
      <c r="E607" s="93" t="str">
        <f>CONCATENATE(E602,"-",B602,"-",D607)</f>
        <v>36-1-5</v>
      </c>
      <c r="F607" s="94" t="str">
        <f>VLOOKUP(E1:E722,種目一覧!D1:F506,3,0)</f>
        <v>　</v>
      </c>
      <c r="G607" s="95">
        <f>VLOOKUP(E1:E722,種目一覧!D1:G506,4,0)</f>
        <v>0</v>
      </c>
      <c r="H607" s="96" t="str">
        <f>VLOOKUP(E1:E722,種目一覧!D1:E506,2,0)</f>
        <v>　</v>
      </c>
      <c r="I607" s="97"/>
      <c r="J607" s="98" t="str">
        <f>'PGM (入力用)'!J608</f>
        <v/>
      </c>
      <c r="K607" s="99" t="str">
        <f>'PGM (入力用)'!K608</f>
        <v/>
      </c>
      <c r="L607" s="100" t="str">
        <f>'PGM (入力用)'!L608</f>
        <v/>
      </c>
      <c r="M607" s="101"/>
      <c r="N607" s="102"/>
    </row>
    <row r="608" spans="1:14" ht="19.5" customHeight="1">
      <c r="A608" s="6"/>
      <c r="B608" s="4"/>
      <c r="C608" s="91"/>
      <c r="D608" s="104" t="s">
        <v>185</v>
      </c>
      <c r="E608" s="93" t="str">
        <f>CONCATENATE(E602,"-",B602,"-",D608)</f>
        <v>36-1-6</v>
      </c>
      <c r="F608" s="105" t="str">
        <f>VLOOKUP(E1:E722,種目一覧!D1:F506,3,0)</f>
        <v>　</v>
      </c>
      <c r="G608" s="95">
        <f>VLOOKUP(E1:E722,種目一覧!D1:G506,4,0)</f>
        <v>0</v>
      </c>
      <c r="H608" s="106" t="str">
        <f>VLOOKUP(E1:E722,種目一覧!D1:E506,2,0)</f>
        <v>　</v>
      </c>
      <c r="I608" s="97"/>
      <c r="J608" s="107" t="str">
        <f>'PGM (入力用)'!J609</f>
        <v/>
      </c>
      <c r="K608" s="108" t="str">
        <f>'PGM (入力用)'!K609</f>
        <v/>
      </c>
      <c r="L608" s="109" t="str">
        <f>'PGM (入力用)'!L609</f>
        <v/>
      </c>
      <c r="M608" s="101"/>
      <c r="N608" s="102"/>
    </row>
    <row r="609" spans="1:14" ht="19.5" hidden="1" customHeight="1">
      <c r="A609" s="6"/>
      <c r="B609" s="4"/>
      <c r="C609" s="91"/>
      <c r="D609" s="104" t="s">
        <v>186</v>
      </c>
      <c r="E609" s="110" t="str">
        <f>CONCATENATE(E602,"-",B602,"-",D609)</f>
        <v>36-1-7</v>
      </c>
      <c r="F609" s="123" t="str">
        <f>VLOOKUP(E1:E722,種目一覧!D1:F506,3,0)</f>
        <v>　</v>
      </c>
      <c r="G609" s="112">
        <f>VLOOKUP(E1:E722,種目一覧!D1:G506,4,0)</f>
        <v>0</v>
      </c>
      <c r="H609" s="106" t="str">
        <f>VLOOKUP(E1:E722,種目一覧!D1:E506,2,0)</f>
        <v>　</v>
      </c>
      <c r="I609" s="114"/>
      <c r="J609" s="107" t="str">
        <f>'PGM (入力用)'!J610</f>
        <v/>
      </c>
      <c r="K609" s="108" t="str">
        <f>'PGM (入力用)'!K610</f>
        <v/>
      </c>
      <c r="L609" s="109" t="str">
        <f>'PGM (入力用)'!L610</f>
        <v/>
      </c>
      <c r="M609" s="115"/>
      <c r="N609" s="102"/>
    </row>
    <row r="610" spans="1:14" ht="19.5" customHeight="1">
      <c r="A610" s="6"/>
      <c r="B610" s="4"/>
      <c r="C610" s="4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5"/>
    </row>
    <row r="611" spans="1:14" ht="19.5" hidden="1" customHeight="1">
      <c r="A611" s="6"/>
      <c r="B611" s="4"/>
      <c r="C611" s="4"/>
      <c r="D611" s="117"/>
      <c r="E611" s="117"/>
      <c r="F611" s="117"/>
      <c r="G611" s="117"/>
      <c r="H611" s="117"/>
      <c r="I611" s="117"/>
      <c r="J611" s="118" t="s">
        <v>170</v>
      </c>
      <c r="K611" s="117"/>
      <c r="L611" s="118" t="str">
        <f>VLOOKUP(E612,大会記録!E1:F89,2,0)</f>
        <v xml:space="preserve"> 　13.50</v>
      </c>
      <c r="M611" s="117"/>
      <c r="N611" s="5"/>
    </row>
    <row r="612" spans="1:14" ht="19.5" hidden="1" customHeight="1">
      <c r="A612" s="6"/>
      <c r="B612" s="80">
        <v>2</v>
      </c>
      <c r="C612" s="81" t="s">
        <v>171</v>
      </c>
      <c r="D612" s="119"/>
      <c r="E612" s="83">
        <v>36</v>
      </c>
      <c r="F612" s="124" t="s">
        <v>172</v>
      </c>
      <c r="G612" s="85" t="s">
        <v>173</v>
      </c>
      <c r="H612" s="86" t="s">
        <v>174</v>
      </c>
      <c r="I612" s="120"/>
      <c r="J612" s="87" t="s">
        <v>176</v>
      </c>
      <c r="K612" s="86" t="s">
        <v>177</v>
      </c>
      <c r="L612" s="121"/>
      <c r="M612" s="89" t="s">
        <v>178</v>
      </c>
      <c r="N612" s="90"/>
    </row>
    <row r="613" spans="1:14" ht="19.5" hidden="1" customHeight="1">
      <c r="A613" s="6"/>
      <c r="B613" s="4"/>
      <c r="C613" s="91"/>
      <c r="D613" s="92" t="s">
        <v>179</v>
      </c>
      <c r="E613" s="93" t="str">
        <f>CONCATENATE(E612,"-",B612,"-",D613)</f>
        <v>36-2-1</v>
      </c>
      <c r="F613" s="127">
        <f>VLOOKUP(E1:E722,種目一覧!D1:F506,3,0)</f>
        <v>0</v>
      </c>
      <c r="G613" s="95">
        <f>VLOOKUP(E1:E722,種目一覧!D1:G506,4,0)</f>
        <v>0</v>
      </c>
      <c r="H613" s="126">
        <f>VLOOKUP(E1:E722,種目一覧!D1:E506,2,0)</f>
        <v>0</v>
      </c>
      <c r="I613" s="97"/>
      <c r="J613" s="98" t="str">
        <f>'PGM (入力用)'!J614</f>
        <v/>
      </c>
      <c r="K613" s="99" t="str">
        <f>'PGM (入力用)'!K614</f>
        <v/>
      </c>
      <c r="L613" s="100" t="str">
        <f>'PGM (入力用)'!L614</f>
        <v/>
      </c>
      <c r="M613" s="101"/>
      <c r="N613" s="102"/>
    </row>
    <row r="614" spans="1:14" ht="19.5" hidden="1" customHeight="1">
      <c r="A614" s="6"/>
      <c r="B614" s="4"/>
      <c r="C614" s="91"/>
      <c r="D614" s="92" t="s">
        <v>181</v>
      </c>
      <c r="E614" s="93" t="str">
        <f>CONCATENATE(E612,"-",B612,"-",D614)</f>
        <v>36-2-2</v>
      </c>
      <c r="F614" s="127">
        <f>VLOOKUP(E1:E722,種目一覧!D1:F506,3,0)</f>
        <v>0</v>
      </c>
      <c r="G614" s="95">
        <f>VLOOKUP(E1:E722,種目一覧!D1:G506,4,0)</f>
        <v>0</v>
      </c>
      <c r="H614" s="126">
        <f>VLOOKUP(E1:E722,種目一覧!D1:E506,2,0)</f>
        <v>0</v>
      </c>
      <c r="I614" s="97"/>
      <c r="J614" s="98" t="str">
        <f>'PGM (入力用)'!J615</f>
        <v/>
      </c>
      <c r="K614" s="99" t="str">
        <f>'PGM (入力用)'!K615</f>
        <v/>
      </c>
      <c r="L614" s="100" t="str">
        <f>'PGM (入力用)'!L615</f>
        <v/>
      </c>
      <c r="M614" s="101"/>
      <c r="N614" s="102"/>
    </row>
    <row r="615" spans="1:14" ht="19.5" hidden="1" customHeight="1">
      <c r="A615" s="6"/>
      <c r="B615" s="4"/>
      <c r="C615" s="91"/>
      <c r="D615" s="92" t="s">
        <v>182</v>
      </c>
      <c r="E615" s="93" t="str">
        <f>CONCATENATE(E612,"-",B612,"-",D615)</f>
        <v>36-2-3</v>
      </c>
      <c r="F615" s="127">
        <f>VLOOKUP(E1:E722,種目一覧!D1:F506,3,0)</f>
        <v>0</v>
      </c>
      <c r="G615" s="95">
        <f>VLOOKUP(E1:E722,種目一覧!D1:G506,4,0)</f>
        <v>0</v>
      </c>
      <c r="H615" s="126">
        <f>VLOOKUP(E1:E722,種目一覧!D1:E506,2,0)</f>
        <v>0</v>
      </c>
      <c r="I615" s="97"/>
      <c r="J615" s="98" t="str">
        <f>'PGM (入力用)'!J616</f>
        <v/>
      </c>
      <c r="K615" s="99" t="str">
        <f>'PGM (入力用)'!K616</f>
        <v/>
      </c>
      <c r="L615" s="100" t="str">
        <f>'PGM (入力用)'!L616</f>
        <v/>
      </c>
      <c r="M615" s="101"/>
      <c r="N615" s="102"/>
    </row>
    <row r="616" spans="1:14" ht="19.5" hidden="1" customHeight="1">
      <c r="A616" s="6"/>
      <c r="B616" s="4"/>
      <c r="C616" s="91"/>
      <c r="D616" s="92" t="s">
        <v>183</v>
      </c>
      <c r="E616" s="93" t="str">
        <f>CONCATENATE(E612,"-",B612,"-",D616)</f>
        <v>36-2-4</v>
      </c>
      <c r="F616" s="127">
        <f>VLOOKUP(E1:E722,種目一覧!D1:F506,3,0)</f>
        <v>0</v>
      </c>
      <c r="G616" s="95">
        <f>VLOOKUP(E1:E722,種目一覧!D1:G506,4,0)</f>
        <v>0</v>
      </c>
      <c r="H616" s="126">
        <f>VLOOKUP(E1:E722,種目一覧!D1:E506,2,0)</f>
        <v>0</v>
      </c>
      <c r="I616" s="97"/>
      <c r="J616" s="98" t="str">
        <f>'PGM (入力用)'!J617</f>
        <v/>
      </c>
      <c r="K616" s="99" t="str">
        <f>'PGM (入力用)'!K617</f>
        <v/>
      </c>
      <c r="L616" s="100" t="str">
        <f>'PGM (入力用)'!L617</f>
        <v/>
      </c>
      <c r="M616" s="101"/>
      <c r="N616" s="102"/>
    </row>
    <row r="617" spans="1:14" ht="19.5" hidden="1" customHeight="1">
      <c r="A617" s="6"/>
      <c r="B617" s="4"/>
      <c r="C617" s="91"/>
      <c r="D617" s="92" t="s">
        <v>184</v>
      </c>
      <c r="E617" s="93" t="str">
        <f>CONCATENATE(E612,"-",B612,"-",D617)</f>
        <v>36-2-5</v>
      </c>
      <c r="F617" s="127">
        <f>VLOOKUP(E1:E722,種目一覧!D1:F506,3,0)</f>
        <v>0</v>
      </c>
      <c r="G617" s="95">
        <f>VLOOKUP(E1:E722,種目一覧!D1:G506,4,0)</f>
        <v>0</v>
      </c>
      <c r="H617" s="126">
        <f>VLOOKUP(E1:E722,種目一覧!D1:E506,2,0)</f>
        <v>0</v>
      </c>
      <c r="I617" s="97"/>
      <c r="J617" s="98" t="str">
        <f>'PGM (入力用)'!J618</f>
        <v/>
      </c>
      <c r="K617" s="99" t="str">
        <f>'PGM (入力用)'!K618</f>
        <v/>
      </c>
      <c r="L617" s="100" t="str">
        <f>'PGM (入力用)'!L618</f>
        <v/>
      </c>
      <c r="M617" s="101"/>
      <c r="N617" s="102"/>
    </row>
    <row r="618" spans="1:14" ht="19.5" hidden="1" customHeight="1">
      <c r="A618" s="6"/>
      <c r="B618" s="4"/>
      <c r="C618" s="91"/>
      <c r="D618" s="92" t="s">
        <v>185</v>
      </c>
      <c r="E618" s="93" t="str">
        <f>CONCATENATE(E612,"-",B612,"-",D618)</f>
        <v>36-2-6</v>
      </c>
      <c r="F618" s="127">
        <f>VLOOKUP(E1:E722,種目一覧!D1:F506,3,0)</f>
        <v>0</v>
      </c>
      <c r="G618" s="95">
        <f>VLOOKUP(E1:E722,種目一覧!D1:G506,4,0)</f>
        <v>0</v>
      </c>
      <c r="H618" s="126">
        <f>VLOOKUP(E1:E722,種目一覧!D1:E506,2,0)</f>
        <v>0</v>
      </c>
      <c r="I618" s="97"/>
      <c r="J618" s="98" t="str">
        <f>'PGM (入力用)'!J619</f>
        <v/>
      </c>
      <c r="K618" s="99" t="str">
        <f>'PGM (入力用)'!K619</f>
        <v/>
      </c>
      <c r="L618" s="100" t="str">
        <f>'PGM (入力用)'!L619</f>
        <v/>
      </c>
      <c r="M618" s="101"/>
      <c r="N618" s="102"/>
    </row>
    <row r="619" spans="1:14" ht="19.5" hidden="1" customHeight="1">
      <c r="A619" s="6"/>
      <c r="B619" s="4"/>
      <c r="C619" s="91"/>
      <c r="D619" s="104" t="s">
        <v>186</v>
      </c>
      <c r="E619" s="110" t="str">
        <f>CONCATENATE(E612,"-",B612,"-",D619)</f>
        <v>36-2-7</v>
      </c>
      <c r="F619" s="111">
        <f>VLOOKUP(E1:E722,種目一覧!D1:F506,3,0)</f>
        <v>0</v>
      </c>
      <c r="G619" s="112">
        <f>VLOOKUP(E1:E722,種目一覧!D1:G506,4,0)</f>
        <v>0</v>
      </c>
      <c r="H619" s="113">
        <f>VLOOKUP(E1:E722,種目一覧!D1:E506,2,0)</f>
        <v>0</v>
      </c>
      <c r="I619" s="114"/>
      <c r="J619" s="107" t="str">
        <f>'PGM (入力用)'!J620</f>
        <v/>
      </c>
      <c r="K619" s="108" t="str">
        <f>'PGM (入力用)'!K620</f>
        <v/>
      </c>
      <c r="L619" s="109" t="str">
        <f>'PGM (入力用)'!L620</f>
        <v/>
      </c>
      <c r="M619" s="115"/>
      <c r="N619" s="102"/>
    </row>
    <row r="620" spans="1:14" ht="19.5" hidden="1" customHeight="1">
      <c r="A620" s="6"/>
      <c r="B620" s="4"/>
      <c r="C620" s="4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5"/>
    </row>
    <row r="621" spans="1:14" ht="19.5" customHeight="1">
      <c r="A621" s="23" t="s">
        <v>222</v>
      </c>
      <c r="B621" s="4"/>
      <c r="C621" s="4"/>
      <c r="D621" s="117"/>
      <c r="E621" s="117"/>
      <c r="F621" s="117"/>
      <c r="G621" s="117"/>
      <c r="H621" s="117"/>
      <c r="I621" s="117"/>
      <c r="J621" s="118" t="s">
        <v>170</v>
      </c>
      <c r="K621" s="117"/>
      <c r="L621" s="118" t="str">
        <f>VLOOKUP(E622,大会記録!E1:F89,2,0)</f>
        <v>15.64</v>
      </c>
      <c r="M621" s="117"/>
      <c r="N621" s="5"/>
    </row>
    <row r="622" spans="1:14" ht="19.5" customHeight="1">
      <c r="A622" s="6"/>
      <c r="B622" s="80">
        <v>1</v>
      </c>
      <c r="C622" s="81" t="s">
        <v>171</v>
      </c>
      <c r="D622" s="119"/>
      <c r="E622" s="83">
        <v>37</v>
      </c>
      <c r="F622" s="84" t="s">
        <v>172</v>
      </c>
      <c r="G622" s="85" t="s">
        <v>173</v>
      </c>
      <c r="H622" s="86" t="s">
        <v>174</v>
      </c>
      <c r="I622" s="120"/>
      <c r="J622" s="87" t="s">
        <v>176</v>
      </c>
      <c r="K622" s="86" t="s">
        <v>177</v>
      </c>
      <c r="L622" s="121"/>
      <c r="M622" s="89" t="s">
        <v>178</v>
      </c>
      <c r="N622" s="90"/>
    </row>
    <row r="623" spans="1:14" ht="19.5" customHeight="1">
      <c r="A623" s="6"/>
      <c r="B623" s="4"/>
      <c r="C623" s="91"/>
      <c r="D623" s="92" t="s">
        <v>179</v>
      </c>
      <c r="E623" s="93" t="str">
        <f>CONCATENATE(E622,"-",B622,"-",D623)</f>
        <v>37-1-1</v>
      </c>
      <c r="F623" s="94" t="str">
        <f>VLOOKUP(E1:E722,種目一覧!D1:F506,3,0)</f>
        <v>小池　あや</v>
      </c>
      <c r="G623" s="103" t="str">
        <f>VLOOKUP(E1:E722,種目一覧!D1:G506,4,0)</f>
        <v>こいけ　あや</v>
      </c>
      <c r="H623" s="96" t="str">
        <f>VLOOKUP(E1:E722,種目一覧!D1:E506,2,0)</f>
        <v>みずほ</v>
      </c>
      <c r="I623" s="97"/>
      <c r="J623" s="98" t="str">
        <f>'PGM (入力用)'!J624</f>
        <v/>
      </c>
      <c r="K623" s="99" t="str">
        <f>'PGM (入力用)'!K624</f>
        <v/>
      </c>
      <c r="L623" s="100" t="str">
        <f>'PGM (入力用)'!L624</f>
        <v/>
      </c>
      <c r="M623" s="101"/>
      <c r="N623" s="102"/>
    </row>
    <row r="624" spans="1:14" ht="19.5" customHeight="1">
      <c r="A624" s="6"/>
      <c r="B624" s="4"/>
      <c r="C624" s="91"/>
      <c r="D624" s="92" t="s">
        <v>181</v>
      </c>
      <c r="E624" s="93" t="str">
        <f>CONCATENATE(E622,"-",B622,"-",D624)</f>
        <v>37-1-2</v>
      </c>
      <c r="F624" s="94" t="str">
        <f>VLOOKUP(E1:E722,種目一覧!D1:F506,3,0)</f>
        <v>望月　彩圭</v>
      </c>
      <c r="G624" s="103" t="str">
        <f>VLOOKUP(E1:E722,種目一覧!D1:G506,4,0)</f>
        <v>もちづき　あやか</v>
      </c>
      <c r="H624" s="96" t="str">
        <f>VLOOKUP(E1:E722,種目一覧!D1:E506,2,0)</f>
        <v>みずほ</v>
      </c>
      <c r="I624" s="97"/>
      <c r="J624" s="98" t="str">
        <f>'PGM (入力用)'!J625</f>
        <v/>
      </c>
      <c r="K624" s="99" t="str">
        <f>'PGM (入力用)'!K625</f>
        <v/>
      </c>
      <c r="L624" s="100" t="str">
        <f>'PGM (入力用)'!L625</f>
        <v/>
      </c>
      <c r="M624" s="101"/>
      <c r="N624" s="102"/>
    </row>
    <row r="625" spans="1:14" ht="19.5" customHeight="1">
      <c r="A625" s="6"/>
      <c r="B625" s="4"/>
      <c r="C625" s="91"/>
      <c r="D625" s="92" t="s">
        <v>182</v>
      </c>
      <c r="E625" s="93" t="str">
        <f>CONCATENATE(E622,"-",B622,"-",D625)</f>
        <v>37-1-3</v>
      </c>
      <c r="F625" s="94" t="str">
        <f>VLOOKUP(E1:E722,種目一覧!D1:F506,3,0)</f>
        <v>土屋　琴音</v>
      </c>
      <c r="G625" s="103" t="str">
        <f>VLOOKUP(E1:E722,種目一覧!D1:G506,4,0)</f>
        <v>つちや　ことね</v>
      </c>
      <c r="H625" s="96" t="str">
        <f>VLOOKUP(E1:E722,種目一覧!D1:E506,2,0)</f>
        <v>みずほ</v>
      </c>
      <c r="I625" s="97"/>
      <c r="J625" s="98" t="str">
        <f>'PGM (入力用)'!J626</f>
        <v/>
      </c>
      <c r="K625" s="99" t="str">
        <f>'PGM (入力用)'!K626</f>
        <v/>
      </c>
      <c r="L625" s="100" t="str">
        <f>'PGM (入力用)'!L626</f>
        <v/>
      </c>
      <c r="M625" s="101"/>
      <c r="N625" s="102"/>
    </row>
    <row r="626" spans="1:14" ht="19.5" customHeight="1">
      <c r="A626" s="6"/>
      <c r="B626" s="4"/>
      <c r="C626" s="91"/>
      <c r="D626" s="92" t="s">
        <v>183</v>
      </c>
      <c r="E626" s="93" t="str">
        <f>CONCATENATE(E622,"-",B622,"-",D626)</f>
        <v>37-1-4</v>
      </c>
      <c r="F626" s="94" t="str">
        <f>VLOOKUP(E1:E722,種目一覧!D1:F506,3,0)</f>
        <v>山﨑　ゆかり</v>
      </c>
      <c r="G626" s="103" t="str">
        <f>VLOOKUP(E1:E722,種目一覧!D1:G506,4,0)</f>
        <v>やまさき　ゆかり</v>
      </c>
      <c r="H626" s="96" t="str">
        <f>VLOOKUP(E1:E722,種目一覧!D1:E506,2,0)</f>
        <v>三井住友信託</v>
      </c>
      <c r="I626" s="97"/>
      <c r="J626" s="98" t="str">
        <f>'PGM (入力用)'!J627</f>
        <v/>
      </c>
      <c r="K626" s="99" t="str">
        <f>'PGM (入力用)'!K627</f>
        <v/>
      </c>
      <c r="L626" s="100" t="str">
        <f>'PGM (入力用)'!L627</f>
        <v/>
      </c>
      <c r="M626" s="101"/>
      <c r="N626" s="102"/>
    </row>
    <row r="627" spans="1:14" ht="19.5" customHeight="1">
      <c r="A627" s="6"/>
      <c r="B627" s="4"/>
      <c r="C627" s="91"/>
      <c r="D627" s="92" t="s">
        <v>184</v>
      </c>
      <c r="E627" s="93" t="str">
        <f>CONCATENATE(E622,"-",B622,"-",D627)</f>
        <v>37-1-5</v>
      </c>
      <c r="F627" s="94" t="str">
        <f>VLOOKUP(E1:E722,種目一覧!D1:F506,3,0)</f>
        <v>成澤　理恵</v>
      </c>
      <c r="G627" s="103" t="str">
        <f>VLOOKUP(E1:E722,種目一覧!D1:G506,4,0)</f>
        <v>なるさわ　りえ</v>
      </c>
      <c r="H627" s="96" t="str">
        <f>VLOOKUP(E1:E722,種目一覧!D1:E506,2,0)</f>
        <v>みずほ</v>
      </c>
      <c r="I627" s="97"/>
      <c r="J627" s="98" t="str">
        <f>'PGM (入力用)'!J628</f>
        <v/>
      </c>
      <c r="K627" s="99" t="str">
        <f>'PGM (入力用)'!K628</f>
        <v/>
      </c>
      <c r="L627" s="100" t="str">
        <f>'PGM (入力用)'!L628</f>
        <v/>
      </c>
      <c r="M627" s="101"/>
      <c r="N627" s="102"/>
    </row>
    <row r="628" spans="1:14" ht="19.5" customHeight="1">
      <c r="A628" s="6"/>
      <c r="B628" s="4"/>
      <c r="C628" s="91"/>
      <c r="D628" s="104" t="s">
        <v>185</v>
      </c>
      <c r="E628" s="93" t="str">
        <f>CONCATENATE(E622,"-",B622,"-",D628)</f>
        <v>37-1-6</v>
      </c>
      <c r="F628" s="105" t="str">
        <f>VLOOKUP(E1:E722,種目一覧!D1:F506,3,0)</f>
        <v>　</v>
      </c>
      <c r="G628" s="95">
        <f>VLOOKUP(E1:E722,種目一覧!D1:G506,4,0)</f>
        <v>0</v>
      </c>
      <c r="H628" s="106" t="str">
        <f>VLOOKUP(E1:E722,種目一覧!D1:E506,2,0)</f>
        <v>　</v>
      </c>
      <c r="I628" s="97"/>
      <c r="J628" s="107" t="str">
        <f>'PGM (入力用)'!J629</f>
        <v/>
      </c>
      <c r="K628" s="108" t="str">
        <f>'PGM (入力用)'!K629</f>
        <v/>
      </c>
      <c r="L628" s="109" t="str">
        <f>'PGM (入力用)'!L629</f>
        <v/>
      </c>
      <c r="M628" s="101"/>
      <c r="N628" s="102"/>
    </row>
    <row r="629" spans="1:14" ht="19.5" hidden="1" customHeight="1">
      <c r="A629" s="6"/>
      <c r="B629" s="4"/>
      <c r="C629" s="91"/>
      <c r="D629" s="104" t="s">
        <v>186</v>
      </c>
      <c r="E629" s="110" t="str">
        <f>CONCATENATE(E622,"-",B622,"-",D629)</f>
        <v>37-1-7</v>
      </c>
      <c r="F629" s="123" t="str">
        <f>VLOOKUP(E1:E722,種目一覧!D1:F506,3,0)</f>
        <v>　</v>
      </c>
      <c r="G629" s="112">
        <f>VLOOKUP(E1:E722,種目一覧!D1:G506,4,0)</f>
        <v>0</v>
      </c>
      <c r="H629" s="106" t="str">
        <f>VLOOKUP(E1:E722,種目一覧!D1:E506,2,0)</f>
        <v>　</v>
      </c>
      <c r="I629" s="114"/>
      <c r="J629" s="107" t="str">
        <f>'PGM (入力用)'!J630</f>
        <v/>
      </c>
      <c r="K629" s="108" t="str">
        <f>'PGM (入力用)'!K630</f>
        <v/>
      </c>
      <c r="L629" s="109" t="str">
        <f>'PGM (入力用)'!L630</f>
        <v/>
      </c>
      <c r="M629" s="115"/>
      <c r="N629" s="102"/>
    </row>
    <row r="630" spans="1:14" ht="19.5" customHeight="1">
      <c r="A630" s="6"/>
      <c r="B630" s="4"/>
      <c r="C630" s="4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5"/>
    </row>
    <row r="631" spans="1:14" ht="19.5" hidden="1" customHeight="1">
      <c r="A631" s="6"/>
      <c r="B631" s="4"/>
      <c r="C631" s="4"/>
      <c r="D631" s="117"/>
      <c r="E631" s="117"/>
      <c r="F631" s="117"/>
      <c r="G631" s="117"/>
      <c r="H631" s="117"/>
      <c r="I631" s="117"/>
      <c r="J631" s="118" t="s">
        <v>170</v>
      </c>
      <c r="K631" s="117"/>
      <c r="L631" s="118" t="str">
        <f>VLOOKUP(E632,大会記録!E1:F89,2,0)</f>
        <v>15.64</v>
      </c>
      <c r="M631" s="117"/>
      <c r="N631" s="5"/>
    </row>
    <row r="632" spans="1:14" ht="19.5" hidden="1" customHeight="1">
      <c r="A632" s="6"/>
      <c r="B632" s="80">
        <v>2</v>
      </c>
      <c r="C632" s="81" t="s">
        <v>171</v>
      </c>
      <c r="D632" s="119"/>
      <c r="E632" s="83">
        <v>37</v>
      </c>
      <c r="F632" s="124" t="s">
        <v>172</v>
      </c>
      <c r="G632" s="85" t="s">
        <v>173</v>
      </c>
      <c r="H632" s="86" t="s">
        <v>174</v>
      </c>
      <c r="I632" s="120"/>
      <c r="J632" s="87" t="s">
        <v>176</v>
      </c>
      <c r="K632" s="86" t="s">
        <v>177</v>
      </c>
      <c r="L632" s="121"/>
      <c r="M632" s="89" t="s">
        <v>178</v>
      </c>
      <c r="N632" s="90"/>
    </row>
    <row r="633" spans="1:14" ht="19.5" hidden="1" customHeight="1">
      <c r="A633" s="6"/>
      <c r="B633" s="4"/>
      <c r="C633" s="91"/>
      <c r="D633" s="92" t="s">
        <v>179</v>
      </c>
      <c r="E633" s="93" t="str">
        <f>CONCATENATE(E632,"-",B632,"-",D633)</f>
        <v>37-2-1</v>
      </c>
      <c r="F633" s="125">
        <f>VLOOKUP(E1:E722,種目一覧!D1:F506,3,0)</f>
        <v>0</v>
      </c>
      <c r="G633" s="103">
        <f>VLOOKUP(E1:E722,種目一覧!D1:G506,4,0)</f>
        <v>0</v>
      </c>
      <c r="H633" s="126">
        <f>VLOOKUP(E1:E722,種目一覧!D1:E506,2,0)</f>
        <v>0</v>
      </c>
      <c r="I633" s="97"/>
      <c r="J633" s="98" t="str">
        <f>'PGM (入力用)'!J634</f>
        <v/>
      </c>
      <c r="K633" s="99" t="str">
        <f>'PGM (入力用)'!K634</f>
        <v/>
      </c>
      <c r="L633" s="100" t="str">
        <f>'PGM (入力用)'!L634</f>
        <v/>
      </c>
      <c r="M633" s="101"/>
      <c r="N633" s="102"/>
    </row>
    <row r="634" spans="1:14" ht="19.5" hidden="1" customHeight="1">
      <c r="A634" s="6"/>
      <c r="B634" s="4"/>
      <c r="C634" s="91"/>
      <c r="D634" s="92" t="s">
        <v>181</v>
      </c>
      <c r="E634" s="93" t="str">
        <f>CONCATENATE(E632,"-",B632,"-",D634)</f>
        <v>37-2-2</v>
      </c>
      <c r="F634" s="127">
        <f>VLOOKUP(E1:E722,種目一覧!D1:F506,3,0)</f>
        <v>0</v>
      </c>
      <c r="G634" s="95">
        <f>VLOOKUP(E1:E722,種目一覧!D1:G506,4,0)</f>
        <v>0</v>
      </c>
      <c r="H634" s="126">
        <f>VLOOKUP(E1:E722,種目一覧!D1:E506,2,0)</f>
        <v>0</v>
      </c>
      <c r="I634" s="97"/>
      <c r="J634" s="98" t="str">
        <f>'PGM (入力用)'!J635</f>
        <v/>
      </c>
      <c r="K634" s="99" t="str">
        <f>'PGM (入力用)'!K635</f>
        <v/>
      </c>
      <c r="L634" s="100" t="str">
        <f>'PGM (入力用)'!L635</f>
        <v/>
      </c>
      <c r="M634" s="101"/>
      <c r="N634" s="102"/>
    </row>
    <row r="635" spans="1:14" ht="19.5" hidden="1" customHeight="1">
      <c r="A635" s="6"/>
      <c r="B635" s="4"/>
      <c r="C635" s="91"/>
      <c r="D635" s="92" t="s">
        <v>182</v>
      </c>
      <c r="E635" s="93" t="str">
        <f>CONCATENATE(E632,"-",B632,"-",D635)</f>
        <v>37-2-3</v>
      </c>
      <c r="F635" s="127">
        <f>VLOOKUP(E1:E722,種目一覧!D1:F506,3,0)</f>
        <v>0</v>
      </c>
      <c r="G635" s="95">
        <f>VLOOKUP(E1:E722,種目一覧!D1:G506,4,0)</f>
        <v>0</v>
      </c>
      <c r="H635" s="126">
        <f>VLOOKUP(E1:E722,種目一覧!D1:E506,2,0)</f>
        <v>0</v>
      </c>
      <c r="I635" s="97"/>
      <c r="J635" s="98" t="str">
        <f>'PGM (入力用)'!J636</f>
        <v/>
      </c>
      <c r="K635" s="99" t="str">
        <f>'PGM (入力用)'!K636</f>
        <v/>
      </c>
      <c r="L635" s="100" t="str">
        <f>'PGM (入力用)'!L636</f>
        <v/>
      </c>
      <c r="M635" s="101"/>
      <c r="N635" s="102"/>
    </row>
    <row r="636" spans="1:14" ht="19.5" hidden="1" customHeight="1">
      <c r="A636" s="6"/>
      <c r="B636" s="4"/>
      <c r="C636" s="91"/>
      <c r="D636" s="92" t="s">
        <v>183</v>
      </c>
      <c r="E636" s="93" t="str">
        <f>CONCATENATE(E632,"-",B632,"-",D636)</f>
        <v>37-2-4</v>
      </c>
      <c r="F636" s="125">
        <f>VLOOKUP(E1:E722,種目一覧!D1:F506,3,0)</f>
        <v>0</v>
      </c>
      <c r="G636" s="103">
        <f>VLOOKUP(E1:E722,種目一覧!D1:G506,4,0)</f>
        <v>0</v>
      </c>
      <c r="H636" s="126">
        <f>VLOOKUP(E1:E722,種目一覧!D1:E506,2,0)</f>
        <v>0</v>
      </c>
      <c r="I636" s="97"/>
      <c r="J636" s="98" t="str">
        <f>'PGM (入力用)'!J637</f>
        <v/>
      </c>
      <c r="K636" s="99" t="str">
        <f>'PGM (入力用)'!K637</f>
        <v/>
      </c>
      <c r="L636" s="100" t="str">
        <f>'PGM (入力用)'!L637</f>
        <v/>
      </c>
      <c r="M636" s="101"/>
      <c r="N636" s="102"/>
    </row>
    <row r="637" spans="1:14" ht="19.5" hidden="1" customHeight="1">
      <c r="A637" s="6"/>
      <c r="B637" s="4"/>
      <c r="C637" s="91"/>
      <c r="D637" s="92" t="s">
        <v>184</v>
      </c>
      <c r="E637" s="93" t="str">
        <f>CONCATENATE(E632,"-",B632,"-",D637)</f>
        <v>37-2-5</v>
      </c>
      <c r="F637" s="127">
        <f>VLOOKUP(E1:E722,種目一覧!D1:F506,3,0)</f>
        <v>0</v>
      </c>
      <c r="G637" s="95">
        <f>VLOOKUP(E1:E722,種目一覧!D1:G506,4,0)</f>
        <v>0</v>
      </c>
      <c r="H637" s="126">
        <f>VLOOKUP(E1:E722,種目一覧!D1:E506,2,0)</f>
        <v>0</v>
      </c>
      <c r="I637" s="97"/>
      <c r="J637" s="98" t="str">
        <f>'PGM (入力用)'!J638</f>
        <v/>
      </c>
      <c r="K637" s="99" t="str">
        <f>'PGM (入力用)'!K638</f>
        <v/>
      </c>
      <c r="L637" s="100" t="str">
        <f>'PGM (入力用)'!L638</f>
        <v/>
      </c>
      <c r="M637" s="101"/>
      <c r="N637" s="102"/>
    </row>
    <row r="638" spans="1:14" ht="19.5" hidden="1" customHeight="1">
      <c r="A638" s="6"/>
      <c r="B638" s="4"/>
      <c r="C638" s="91"/>
      <c r="D638" s="92" t="s">
        <v>185</v>
      </c>
      <c r="E638" s="93" t="str">
        <f>CONCATENATE(E632,"-",B632,"-",D638)</f>
        <v>37-2-6</v>
      </c>
      <c r="F638" s="125">
        <f>VLOOKUP(E1:E722,種目一覧!D1:F506,3,0)</f>
        <v>0</v>
      </c>
      <c r="G638" s="103">
        <f>VLOOKUP(E1:E722,種目一覧!D1:G506,4,0)</f>
        <v>0</v>
      </c>
      <c r="H638" s="126">
        <f>VLOOKUP(E1:E722,種目一覧!D1:E506,2,0)</f>
        <v>0</v>
      </c>
      <c r="I638" s="97"/>
      <c r="J638" s="98" t="str">
        <f>'PGM (入力用)'!J639</f>
        <v/>
      </c>
      <c r="K638" s="99" t="str">
        <f>'PGM (入力用)'!K639</f>
        <v/>
      </c>
      <c r="L638" s="100" t="str">
        <f>'PGM (入力用)'!L639</f>
        <v/>
      </c>
      <c r="M638" s="101"/>
      <c r="N638" s="102"/>
    </row>
    <row r="639" spans="1:14" ht="19.5" hidden="1" customHeight="1">
      <c r="A639" s="6"/>
      <c r="B639" s="4"/>
      <c r="C639" s="91"/>
      <c r="D639" s="104" t="s">
        <v>186</v>
      </c>
      <c r="E639" s="110" t="str">
        <f>CONCATENATE(E632,"-",B632,"-",D639)</f>
        <v>37-2-7</v>
      </c>
      <c r="F639" s="111">
        <f>VLOOKUP(E1:E722,種目一覧!D1:F506,3,0)</f>
        <v>0</v>
      </c>
      <c r="G639" s="112">
        <f>VLOOKUP(E1:E722,種目一覧!D1:G506,4,0)</f>
        <v>0</v>
      </c>
      <c r="H639" s="113">
        <f>VLOOKUP(E1:E722,種目一覧!D1:E506,2,0)</f>
        <v>0</v>
      </c>
      <c r="I639" s="114"/>
      <c r="J639" s="107" t="str">
        <f>'PGM (入力用)'!J640</f>
        <v/>
      </c>
      <c r="K639" s="108" t="str">
        <f>'PGM (入力用)'!K640</f>
        <v/>
      </c>
      <c r="L639" s="109" t="str">
        <f>'PGM (入力用)'!L640</f>
        <v/>
      </c>
      <c r="M639" s="115"/>
      <c r="N639" s="102"/>
    </row>
    <row r="640" spans="1:14" ht="19.5" hidden="1" customHeight="1">
      <c r="A640" s="6"/>
      <c r="B640" s="4"/>
      <c r="C640" s="4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5"/>
    </row>
    <row r="641" spans="1:14" ht="19.5" customHeight="1">
      <c r="A641" s="23" t="s">
        <v>223</v>
      </c>
      <c r="B641" s="4"/>
      <c r="C641" s="4"/>
      <c r="D641" s="117"/>
      <c r="E641" s="117"/>
      <c r="F641" s="117"/>
      <c r="G641" s="117"/>
      <c r="H641" s="117"/>
      <c r="I641" s="117"/>
      <c r="J641" s="118" t="s">
        <v>170</v>
      </c>
      <c r="K641" s="117"/>
      <c r="L641" s="118" t="str">
        <f>VLOOKUP(E642,大会記録!E1:F89,2,0)</f>
        <v xml:space="preserve"> 　29.74</v>
      </c>
      <c r="M641" s="117"/>
      <c r="N641" s="5"/>
    </row>
    <row r="642" spans="1:14" ht="19.5" customHeight="1">
      <c r="A642" s="6"/>
      <c r="B642" s="80">
        <v>1</v>
      </c>
      <c r="C642" s="81" t="s">
        <v>171</v>
      </c>
      <c r="D642" s="119"/>
      <c r="E642" s="83">
        <v>38</v>
      </c>
      <c r="F642" s="84" t="s">
        <v>172</v>
      </c>
      <c r="G642" s="85" t="s">
        <v>173</v>
      </c>
      <c r="H642" s="86" t="s">
        <v>174</v>
      </c>
      <c r="I642" s="120"/>
      <c r="J642" s="87" t="s">
        <v>176</v>
      </c>
      <c r="K642" s="86" t="s">
        <v>177</v>
      </c>
      <c r="L642" s="121"/>
      <c r="M642" s="89" t="s">
        <v>178</v>
      </c>
      <c r="N642" s="90"/>
    </row>
    <row r="643" spans="1:14" ht="19.5" customHeight="1">
      <c r="A643" s="6"/>
      <c r="B643" s="4"/>
      <c r="C643" s="91"/>
      <c r="D643" s="92" t="s">
        <v>179</v>
      </c>
      <c r="E643" s="93" t="str">
        <f>CONCATENATE(E642,"-",B642,"-",D643)</f>
        <v>38-1-1</v>
      </c>
      <c r="F643" s="94" t="str">
        <f>VLOOKUP(E1:E722,種目一覧!D1:F506,3,0)</f>
        <v>岩崎　裕樹</v>
      </c>
      <c r="G643" s="103" t="str">
        <f>VLOOKUP(E1:E722,種目一覧!D1:G506,4,0)</f>
        <v>いわさき　ゆうき</v>
      </c>
      <c r="H643" s="96" t="str">
        <f>VLOOKUP(E1:E722,種目一覧!D1:E506,2,0)</f>
        <v>みずほ</v>
      </c>
      <c r="I643" s="97"/>
      <c r="J643" s="98" t="str">
        <f>'PGM (入力用)'!J644</f>
        <v/>
      </c>
      <c r="K643" s="99" t="str">
        <f>'PGM (入力用)'!K644</f>
        <v/>
      </c>
      <c r="L643" s="100" t="str">
        <f>'PGM (入力用)'!L644</f>
        <v/>
      </c>
      <c r="M643" s="101"/>
      <c r="N643" s="102"/>
    </row>
    <row r="644" spans="1:14" ht="19.5" customHeight="1">
      <c r="A644" s="6"/>
      <c r="B644" s="4"/>
      <c r="C644" s="91"/>
      <c r="D644" s="92" t="s">
        <v>181</v>
      </c>
      <c r="E644" s="93" t="str">
        <f>CONCATENATE(E642,"-",B642,"-",D644)</f>
        <v>38-1-2</v>
      </c>
      <c r="F644" s="94" t="str">
        <f>VLOOKUP(E1:E722,種目一覧!D1:F506,3,0)</f>
        <v>鎌田　陽介</v>
      </c>
      <c r="G644" s="103" t="str">
        <f>VLOOKUP(E1:E722,種目一覧!D1:G506,4,0)</f>
        <v>かまた　ようすけ</v>
      </c>
      <c r="H644" s="96" t="str">
        <f>VLOOKUP(E1:E722,種目一覧!D1:E506,2,0)</f>
        <v>三菱UFJ銀行</v>
      </c>
      <c r="I644" s="97"/>
      <c r="J644" s="98" t="str">
        <f>'PGM (入力用)'!J645</f>
        <v/>
      </c>
      <c r="K644" s="99" t="str">
        <f>'PGM (入力用)'!K645</f>
        <v/>
      </c>
      <c r="L644" s="100" t="str">
        <f>'PGM (入力用)'!L645</f>
        <v/>
      </c>
      <c r="M644" s="101"/>
      <c r="N644" s="102"/>
    </row>
    <row r="645" spans="1:14" ht="19.5" customHeight="1">
      <c r="A645" s="6"/>
      <c r="B645" s="4"/>
      <c r="C645" s="91"/>
      <c r="D645" s="92" t="s">
        <v>182</v>
      </c>
      <c r="E645" s="93" t="str">
        <f>CONCATENATE(E642,"-",B642,"-",D645)</f>
        <v>38-1-3</v>
      </c>
      <c r="F645" s="94" t="str">
        <f>VLOOKUP(E1:E722,種目一覧!D1:F506,3,0)</f>
        <v>大平　裕真</v>
      </c>
      <c r="G645" s="103" t="str">
        <f>VLOOKUP(E1:E722,種目一覧!D1:G506,4,0)</f>
        <v>おおだいら　ゆうま</v>
      </c>
      <c r="H645" s="96" t="str">
        <f>VLOOKUP(E1:E722,種目一覧!D1:E506,2,0)</f>
        <v>みずほ</v>
      </c>
      <c r="I645" s="97"/>
      <c r="J645" s="98" t="str">
        <f>'PGM (入力用)'!J646</f>
        <v/>
      </c>
      <c r="K645" s="99" t="str">
        <f>'PGM (入力用)'!K646</f>
        <v/>
      </c>
      <c r="L645" s="100" t="str">
        <f>'PGM (入力用)'!L646</f>
        <v/>
      </c>
      <c r="M645" s="101"/>
      <c r="N645" s="102"/>
    </row>
    <row r="646" spans="1:14" ht="19.5" customHeight="1">
      <c r="A646" s="6"/>
      <c r="B646" s="4"/>
      <c r="C646" s="91"/>
      <c r="D646" s="92" t="s">
        <v>183</v>
      </c>
      <c r="E646" s="93" t="str">
        <f>CONCATENATE(E642,"-",B642,"-",D646)</f>
        <v>38-1-4</v>
      </c>
      <c r="F646" s="94" t="str">
        <f>VLOOKUP(E1:E722,種目一覧!D1:F506,3,0)</f>
        <v>柳本　壮史</v>
      </c>
      <c r="G646" s="103" t="str">
        <f>VLOOKUP(E1:E722,種目一覧!D1:G506,4,0)</f>
        <v>やなぎもと　まさふみ</v>
      </c>
      <c r="H646" s="96" t="str">
        <f>VLOOKUP(E1:E722,種目一覧!D1:E506,2,0)</f>
        <v>三菱UFJ信託</v>
      </c>
      <c r="I646" s="97"/>
      <c r="J646" s="98" t="str">
        <f>'PGM (入力用)'!J647</f>
        <v/>
      </c>
      <c r="K646" s="99" t="str">
        <f>'PGM (入力用)'!K647</f>
        <v/>
      </c>
      <c r="L646" s="100" t="str">
        <f>'PGM (入力用)'!L647</f>
        <v/>
      </c>
      <c r="M646" s="101"/>
      <c r="N646" s="102"/>
    </row>
    <row r="647" spans="1:14" ht="19.5" customHeight="1">
      <c r="A647" s="6"/>
      <c r="B647" s="4"/>
      <c r="C647" s="91"/>
      <c r="D647" s="92" t="s">
        <v>184</v>
      </c>
      <c r="E647" s="93" t="str">
        <f>CONCATENATE(E642,"-",B642,"-",D647)</f>
        <v>38-1-5</v>
      </c>
      <c r="F647" s="94" t="str">
        <f>VLOOKUP(E1:E722,種目一覧!D1:F506,3,0)</f>
        <v>平田　直紀</v>
      </c>
      <c r="G647" s="103" t="str">
        <f>VLOOKUP(E1:E722,種目一覧!D1:G506,4,0)</f>
        <v>ひらた　なおき</v>
      </c>
      <c r="H647" s="96" t="str">
        <f>VLOOKUP(E1:E722,種目一覧!D1:E506,2,0)</f>
        <v>三井住友銀行</v>
      </c>
      <c r="I647" s="97"/>
      <c r="J647" s="98" t="str">
        <f>'PGM (入力用)'!J648</f>
        <v/>
      </c>
      <c r="K647" s="99" t="str">
        <f>'PGM (入力用)'!K648</f>
        <v/>
      </c>
      <c r="L647" s="100" t="str">
        <f>'PGM (入力用)'!L648</f>
        <v/>
      </c>
      <c r="M647" s="101"/>
      <c r="N647" s="102"/>
    </row>
    <row r="648" spans="1:14" ht="19.5" customHeight="1">
      <c r="A648" s="6"/>
      <c r="B648" s="4"/>
      <c r="C648" s="91"/>
      <c r="D648" s="104" t="s">
        <v>185</v>
      </c>
      <c r="E648" s="93" t="str">
        <f>CONCATENATE(E642,"-",B642,"-",D648)</f>
        <v>38-1-6</v>
      </c>
      <c r="F648" s="105" t="str">
        <f>VLOOKUP(E1:E722,種目一覧!D1:F506,3,0)</f>
        <v>　</v>
      </c>
      <c r="G648" s="95">
        <f>VLOOKUP(E1:E722,種目一覧!D1:G506,4,0)</f>
        <v>0</v>
      </c>
      <c r="H648" s="106" t="str">
        <f>VLOOKUP(E1:E722,種目一覧!D1:E506,2,0)</f>
        <v>　</v>
      </c>
      <c r="I648" s="97"/>
      <c r="J648" s="107" t="str">
        <f>'PGM (入力用)'!J649</f>
        <v/>
      </c>
      <c r="K648" s="108" t="str">
        <f>'PGM (入力用)'!K649</f>
        <v/>
      </c>
      <c r="L648" s="109" t="str">
        <f>'PGM (入力用)'!L649</f>
        <v/>
      </c>
      <c r="M648" s="101"/>
      <c r="N648" s="102"/>
    </row>
    <row r="649" spans="1:14" ht="19.5" hidden="1" customHeight="1">
      <c r="A649" s="6"/>
      <c r="B649" s="4"/>
      <c r="C649" s="91"/>
      <c r="D649" s="104" t="s">
        <v>186</v>
      </c>
      <c r="E649" s="110" t="str">
        <f>CONCATENATE(E642,"-",B642,"-",D649)</f>
        <v>38-1-7</v>
      </c>
      <c r="F649" s="123" t="str">
        <f>VLOOKUP(E1:E722,種目一覧!D1:F506,3,0)</f>
        <v>　</v>
      </c>
      <c r="G649" s="112">
        <f>VLOOKUP(E1:E722,種目一覧!D1:G506,4,0)</f>
        <v>0</v>
      </c>
      <c r="H649" s="106" t="str">
        <f>VLOOKUP(E1:E722,種目一覧!D1:E506,2,0)</f>
        <v>　</v>
      </c>
      <c r="I649" s="114"/>
      <c r="J649" s="107" t="str">
        <f>'PGM (入力用)'!J650</f>
        <v/>
      </c>
      <c r="K649" s="108" t="str">
        <f>'PGM (入力用)'!K650</f>
        <v/>
      </c>
      <c r="L649" s="109" t="str">
        <f>'PGM (入力用)'!L650</f>
        <v/>
      </c>
      <c r="M649" s="115"/>
      <c r="N649" s="102"/>
    </row>
    <row r="650" spans="1:14" ht="19.5" customHeight="1">
      <c r="A650" s="6"/>
      <c r="B650" s="4"/>
      <c r="C650" s="4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5"/>
    </row>
    <row r="651" spans="1:14" ht="19.5" hidden="1" customHeight="1">
      <c r="A651" s="6"/>
      <c r="B651" s="4"/>
      <c r="C651" s="4"/>
      <c r="D651" s="117"/>
      <c r="E651" s="117"/>
      <c r="F651" s="117"/>
      <c r="G651" s="117"/>
      <c r="H651" s="117"/>
      <c r="I651" s="117"/>
      <c r="J651" s="118" t="s">
        <v>170</v>
      </c>
      <c r="K651" s="117"/>
      <c r="L651" s="118" t="str">
        <f>VLOOKUP(E652,大会記録!E1:F89,2,0)</f>
        <v xml:space="preserve"> 　29.74</v>
      </c>
      <c r="M651" s="117"/>
      <c r="N651" s="5"/>
    </row>
    <row r="652" spans="1:14" ht="19.5" hidden="1" customHeight="1">
      <c r="A652" s="6"/>
      <c r="B652" s="80">
        <v>2</v>
      </c>
      <c r="C652" s="81" t="s">
        <v>171</v>
      </c>
      <c r="D652" s="119"/>
      <c r="E652" s="83">
        <v>38</v>
      </c>
      <c r="F652" s="124" t="s">
        <v>172</v>
      </c>
      <c r="G652" s="85" t="s">
        <v>173</v>
      </c>
      <c r="H652" s="86" t="s">
        <v>174</v>
      </c>
      <c r="I652" s="120"/>
      <c r="J652" s="87" t="s">
        <v>176</v>
      </c>
      <c r="K652" s="86" t="s">
        <v>177</v>
      </c>
      <c r="L652" s="121"/>
      <c r="M652" s="89" t="s">
        <v>178</v>
      </c>
      <c r="N652" s="90"/>
    </row>
    <row r="653" spans="1:14" ht="19.5" hidden="1" customHeight="1">
      <c r="A653" s="6"/>
      <c r="B653" s="4"/>
      <c r="C653" s="91"/>
      <c r="D653" s="92" t="s">
        <v>179</v>
      </c>
      <c r="E653" s="93" t="str">
        <f>CONCATENATE(E652,"-",B652,"-",D653)</f>
        <v>38-2-1</v>
      </c>
      <c r="F653" s="127">
        <f>VLOOKUP(E1:E722,種目一覧!D1:F506,3,0)</f>
        <v>0</v>
      </c>
      <c r="G653" s="95">
        <f>VLOOKUP(E1:E722,種目一覧!D1:G506,4,0)</f>
        <v>0</v>
      </c>
      <c r="H653" s="126">
        <f>VLOOKUP(E1:E722,種目一覧!D1:E506,2,0)</f>
        <v>0</v>
      </c>
      <c r="I653" s="97"/>
      <c r="J653" s="98" t="str">
        <f>'PGM (入力用)'!J654</f>
        <v/>
      </c>
      <c r="K653" s="99" t="str">
        <f>'PGM (入力用)'!K654</f>
        <v/>
      </c>
      <c r="L653" s="100" t="str">
        <f>'PGM (入力用)'!L654</f>
        <v/>
      </c>
      <c r="M653" s="101"/>
      <c r="N653" s="102"/>
    </row>
    <row r="654" spans="1:14" ht="19.5" hidden="1" customHeight="1">
      <c r="A654" s="6"/>
      <c r="B654" s="4"/>
      <c r="C654" s="91"/>
      <c r="D654" s="92" t="s">
        <v>181</v>
      </c>
      <c r="E654" s="93" t="str">
        <f>CONCATENATE(E652,"-",B652,"-",D654)</f>
        <v>38-2-2</v>
      </c>
      <c r="F654" s="127">
        <f>VLOOKUP(E1:E722,種目一覧!D1:F506,3,0)</f>
        <v>0</v>
      </c>
      <c r="G654" s="95">
        <f>VLOOKUP(E1:E722,種目一覧!D1:G506,4,0)</f>
        <v>0</v>
      </c>
      <c r="H654" s="126">
        <f>VLOOKUP(E1:E722,種目一覧!D1:E506,2,0)</f>
        <v>0</v>
      </c>
      <c r="I654" s="97"/>
      <c r="J654" s="98" t="str">
        <f>'PGM (入力用)'!J655</f>
        <v/>
      </c>
      <c r="K654" s="99" t="str">
        <f>'PGM (入力用)'!K655</f>
        <v/>
      </c>
      <c r="L654" s="100" t="str">
        <f>'PGM (入力用)'!L655</f>
        <v/>
      </c>
      <c r="M654" s="101"/>
      <c r="N654" s="102"/>
    </row>
    <row r="655" spans="1:14" ht="19.5" hidden="1" customHeight="1">
      <c r="A655" s="6"/>
      <c r="B655" s="4"/>
      <c r="C655" s="91"/>
      <c r="D655" s="92" t="s">
        <v>182</v>
      </c>
      <c r="E655" s="93" t="str">
        <f>CONCATENATE(E652,"-",B652,"-",D655)</f>
        <v>38-2-3</v>
      </c>
      <c r="F655" s="127">
        <f>VLOOKUP(E1:E722,種目一覧!D1:F506,3,0)</f>
        <v>0</v>
      </c>
      <c r="G655" s="95">
        <f>VLOOKUP(E1:E722,種目一覧!D1:G506,4,0)</f>
        <v>0</v>
      </c>
      <c r="H655" s="126">
        <f>VLOOKUP(E1:E722,種目一覧!D1:E506,2,0)</f>
        <v>0</v>
      </c>
      <c r="I655" s="97"/>
      <c r="J655" s="98" t="str">
        <f>'PGM (入力用)'!J656</f>
        <v/>
      </c>
      <c r="K655" s="99" t="str">
        <f>'PGM (入力用)'!K656</f>
        <v/>
      </c>
      <c r="L655" s="100" t="str">
        <f>'PGM (入力用)'!L656</f>
        <v/>
      </c>
      <c r="M655" s="101"/>
      <c r="N655" s="102"/>
    </row>
    <row r="656" spans="1:14" ht="19.5" hidden="1" customHeight="1">
      <c r="A656" s="6"/>
      <c r="B656" s="4"/>
      <c r="C656" s="91"/>
      <c r="D656" s="92" t="s">
        <v>183</v>
      </c>
      <c r="E656" s="93" t="str">
        <f>CONCATENATE(E652,"-",B652,"-",D656)</f>
        <v>38-2-4</v>
      </c>
      <c r="F656" s="127">
        <f>VLOOKUP(E1:E722,種目一覧!D1:F506,3,0)</f>
        <v>0</v>
      </c>
      <c r="G656" s="95">
        <f>VLOOKUP(E1:E722,種目一覧!D1:G506,4,0)</f>
        <v>0</v>
      </c>
      <c r="H656" s="126">
        <f>VLOOKUP(E1:E722,種目一覧!D1:E506,2,0)</f>
        <v>0</v>
      </c>
      <c r="I656" s="97"/>
      <c r="J656" s="98" t="str">
        <f>'PGM (入力用)'!J657</f>
        <v/>
      </c>
      <c r="K656" s="99" t="str">
        <f>'PGM (入力用)'!K657</f>
        <v/>
      </c>
      <c r="L656" s="100" t="str">
        <f>'PGM (入力用)'!L657</f>
        <v/>
      </c>
      <c r="M656" s="101"/>
      <c r="N656" s="102"/>
    </row>
    <row r="657" spans="1:14" ht="19.5" hidden="1" customHeight="1">
      <c r="A657" s="6"/>
      <c r="B657" s="4"/>
      <c r="C657" s="91"/>
      <c r="D657" s="92" t="s">
        <v>184</v>
      </c>
      <c r="E657" s="93" t="str">
        <f>CONCATENATE(E652,"-",B652,"-",D657)</f>
        <v>38-2-5</v>
      </c>
      <c r="F657" s="127">
        <f>VLOOKUP(E1:E722,種目一覧!D1:F506,3,0)</f>
        <v>0</v>
      </c>
      <c r="G657" s="95">
        <f>VLOOKUP(E1:E722,種目一覧!D1:G506,4,0)</f>
        <v>0</v>
      </c>
      <c r="H657" s="126">
        <f>VLOOKUP(E1:E722,種目一覧!D1:E506,2,0)</f>
        <v>0</v>
      </c>
      <c r="I657" s="97"/>
      <c r="J657" s="98" t="str">
        <f>'PGM (入力用)'!J658</f>
        <v/>
      </c>
      <c r="K657" s="99" t="str">
        <f>'PGM (入力用)'!K658</f>
        <v/>
      </c>
      <c r="L657" s="100" t="str">
        <f>'PGM (入力用)'!L658</f>
        <v/>
      </c>
      <c r="M657" s="101"/>
      <c r="N657" s="102"/>
    </row>
    <row r="658" spans="1:14" ht="19.5" hidden="1" customHeight="1">
      <c r="A658" s="6"/>
      <c r="B658" s="4"/>
      <c r="C658" s="91"/>
      <c r="D658" s="92" t="s">
        <v>185</v>
      </c>
      <c r="E658" s="93" t="str">
        <f>CONCATENATE(E652,"-",B652,"-",D658)</f>
        <v>38-2-6</v>
      </c>
      <c r="F658" s="127">
        <f>VLOOKUP(E1:E722,種目一覧!D1:F506,3,0)</f>
        <v>0</v>
      </c>
      <c r="G658" s="95">
        <f>VLOOKUP(E1:E722,種目一覧!D1:G506,4,0)</f>
        <v>0</v>
      </c>
      <c r="H658" s="126">
        <f>VLOOKUP(E1:E722,種目一覧!D1:E506,2,0)</f>
        <v>0</v>
      </c>
      <c r="I658" s="97"/>
      <c r="J658" s="98" t="str">
        <f>'PGM (入力用)'!J659</f>
        <v/>
      </c>
      <c r="K658" s="99" t="str">
        <f>'PGM (入力用)'!K659</f>
        <v/>
      </c>
      <c r="L658" s="100" t="str">
        <f>'PGM (入力用)'!L659</f>
        <v/>
      </c>
      <c r="M658" s="101"/>
      <c r="N658" s="102"/>
    </row>
    <row r="659" spans="1:14" ht="19.5" hidden="1" customHeight="1">
      <c r="A659" s="6"/>
      <c r="B659" s="4"/>
      <c r="C659" s="91"/>
      <c r="D659" s="104" t="s">
        <v>186</v>
      </c>
      <c r="E659" s="110" t="str">
        <f>CONCATENATE(E652,"-",B652,"-",D659)</f>
        <v>38-2-7</v>
      </c>
      <c r="F659" s="111">
        <f>VLOOKUP(E1:E722,種目一覧!D1:F506,3,0)</f>
        <v>0</v>
      </c>
      <c r="G659" s="112">
        <f>VLOOKUP(E1:E722,種目一覧!D1:G506,4,0)</f>
        <v>0</v>
      </c>
      <c r="H659" s="113">
        <f>VLOOKUP(E1:E722,種目一覧!D1:E506,2,0)</f>
        <v>0</v>
      </c>
      <c r="I659" s="114"/>
      <c r="J659" s="107" t="str">
        <f>'PGM (入力用)'!J660</f>
        <v/>
      </c>
      <c r="K659" s="108" t="str">
        <f>'PGM (入力用)'!K660</f>
        <v/>
      </c>
      <c r="L659" s="109" t="str">
        <f>'PGM (入力用)'!L660</f>
        <v/>
      </c>
      <c r="M659" s="115"/>
      <c r="N659" s="102"/>
    </row>
    <row r="660" spans="1:14" ht="19.5" hidden="1" customHeight="1">
      <c r="A660" s="6"/>
      <c r="B660" s="4"/>
      <c r="C660" s="4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5"/>
    </row>
    <row r="661" spans="1:14" ht="19.5" customHeight="1">
      <c r="A661" s="23" t="s">
        <v>224</v>
      </c>
      <c r="B661" s="4"/>
      <c r="C661" s="4"/>
      <c r="D661" s="117"/>
      <c r="E661" s="117"/>
      <c r="F661" s="117"/>
      <c r="G661" s="117"/>
      <c r="H661" s="117"/>
      <c r="I661" s="117"/>
      <c r="J661" s="118" t="s">
        <v>170</v>
      </c>
      <c r="K661" s="117"/>
      <c r="L661" s="118" t="str">
        <f>VLOOKUP(E662,大会記録!E1:F89,2,0)</f>
        <v>28.01</v>
      </c>
      <c r="M661" s="117"/>
      <c r="N661" s="5"/>
    </row>
    <row r="662" spans="1:14" ht="19.5" customHeight="1">
      <c r="A662" s="6"/>
      <c r="B662" s="80">
        <v>1</v>
      </c>
      <c r="C662" s="81" t="s">
        <v>171</v>
      </c>
      <c r="D662" s="119"/>
      <c r="E662" s="83">
        <v>39</v>
      </c>
      <c r="F662" s="84" t="s">
        <v>172</v>
      </c>
      <c r="G662" s="85" t="s">
        <v>173</v>
      </c>
      <c r="H662" s="86" t="s">
        <v>174</v>
      </c>
      <c r="I662" s="120"/>
      <c r="J662" s="87" t="s">
        <v>176</v>
      </c>
      <c r="K662" s="86" t="s">
        <v>177</v>
      </c>
      <c r="L662" s="121"/>
      <c r="M662" s="89" t="s">
        <v>178</v>
      </c>
      <c r="N662" s="90"/>
    </row>
    <row r="663" spans="1:14" ht="19.5" customHeight="1">
      <c r="A663" s="6"/>
      <c r="B663" s="4"/>
      <c r="C663" s="91"/>
      <c r="D663" s="92" t="s">
        <v>179</v>
      </c>
      <c r="E663" s="93" t="str">
        <f>CONCATENATE(E662,"-",B662,"-",D663)</f>
        <v>39-1-1</v>
      </c>
      <c r="F663" s="94" t="str">
        <f>VLOOKUP(E1:E722,種目一覧!D1:F506,3,0)</f>
        <v>桜井　駿</v>
      </c>
      <c r="G663" s="103" t="str">
        <f>VLOOKUP(E1:E722,種目一覧!D1:G506,4,0)</f>
        <v>さくらい　しゅん</v>
      </c>
      <c r="H663" s="96" t="str">
        <f>VLOOKUP(E1:E722,種目一覧!D1:E506,2,0)</f>
        <v>みずほ</v>
      </c>
      <c r="I663" s="97"/>
      <c r="J663" s="98" t="str">
        <f>'PGM (入力用)'!J664</f>
        <v/>
      </c>
      <c r="K663" s="99" t="str">
        <f>'PGM (入力用)'!K664</f>
        <v/>
      </c>
      <c r="L663" s="100" t="str">
        <f>'PGM (入力用)'!L664</f>
        <v/>
      </c>
      <c r="M663" s="101"/>
      <c r="N663" s="102"/>
    </row>
    <row r="664" spans="1:14" ht="19.5" customHeight="1">
      <c r="A664" s="6"/>
      <c r="B664" s="4"/>
      <c r="C664" s="91"/>
      <c r="D664" s="92" t="s">
        <v>181</v>
      </c>
      <c r="E664" s="93" t="str">
        <f>CONCATENATE(E662,"-",B662,"-",D664)</f>
        <v>39-1-2</v>
      </c>
      <c r="F664" s="94" t="str">
        <f>VLOOKUP(E1:E722,種目一覧!D1:F506,3,0)</f>
        <v>塩入　龍斗</v>
      </c>
      <c r="G664" s="103" t="str">
        <f>VLOOKUP(E1:E722,種目一覧!D1:G506,4,0)</f>
        <v>しおいり　りゅうと</v>
      </c>
      <c r="H664" s="96" t="str">
        <f>VLOOKUP(E1:E722,種目一覧!D1:E506,2,0)</f>
        <v>みずほ</v>
      </c>
      <c r="I664" s="97"/>
      <c r="J664" s="98" t="str">
        <f>'PGM (入力用)'!J665</f>
        <v/>
      </c>
      <c r="K664" s="99" t="str">
        <f>'PGM (入力用)'!K665</f>
        <v/>
      </c>
      <c r="L664" s="100" t="str">
        <f>'PGM (入力用)'!L665</f>
        <v/>
      </c>
      <c r="M664" s="101"/>
      <c r="N664" s="102"/>
    </row>
    <row r="665" spans="1:14" ht="19.5" customHeight="1">
      <c r="A665" s="6"/>
      <c r="B665" s="4"/>
      <c r="C665" s="91"/>
      <c r="D665" s="92" t="s">
        <v>182</v>
      </c>
      <c r="E665" s="93" t="str">
        <f>CONCATENATE(E662,"-",B662,"-",D665)</f>
        <v>39-1-3</v>
      </c>
      <c r="F665" s="94" t="str">
        <f>VLOOKUP(E1:E722,種目一覧!D1:F506,3,0)</f>
        <v>山本　拓歩</v>
      </c>
      <c r="G665" s="103" t="str">
        <f>VLOOKUP(E1:E722,種目一覧!D1:G506,4,0)</f>
        <v>やまもと　たくほ</v>
      </c>
      <c r="H665" s="96" t="str">
        <f>VLOOKUP(E1:E722,種目一覧!D1:E506,2,0)</f>
        <v>みずほ</v>
      </c>
      <c r="I665" s="97"/>
      <c r="J665" s="98" t="str">
        <f>'PGM (入力用)'!J666</f>
        <v/>
      </c>
      <c r="K665" s="99" t="str">
        <f>'PGM (入力用)'!K666</f>
        <v/>
      </c>
      <c r="L665" s="100" t="str">
        <f>'PGM (入力用)'!L666</f>
        <v/>
      </c>
      <c r="M665" s="101"/>
      <c r="N665" s="102"/>
    </row>
    <row r="666" spans="1:14" ht="19.5" customHeight="1">
      <c r="A666" s="6"/>
      <c r="B666" s="4"/>
      <c r="C666" s="91"/>
      <c r="D666" s="92" t="s">
        <v>183</v>
      </c>
      <c r="E666" s="93" t="str">
        <f>CONCATENATE(E662,"-",B662,"-",D666)</f>
        <v>39-1-4</v>
      </c>
      <c r="F666" s="94" t="str">
        <f>VLOOKUP(E1:E722,種目一覧!D1:F506,3,0)</f>
        <v>佐藤　一輝</v>
      </c>
      <c r="G666" s="103" t="str">
        <f>VLOOKUP(E1:E722,種目一覧!D1:G506,4,0)</f>
        <v>さとう　かずき</v>
      </c>
      <c r="H666" s="96" t="str">
        <f>VLOOKUP(E1:E722,種目一覧!D1:E506,2,0)</f>
        <v>三菱UFJ銀行</v>
      </c>
      <c r="I666" s="97"/>
      <c r="J666" s="98" t="str">
        <f>'PGM (入力用)'!J667</f>
        <v/>
      </c>
      <c r="K666" s="99" t="str">
        <f>'PGM (入力用)'!K667</f>
        <v/>
      </c>
      <c r="L666" s="100" t="str">
        <f>'PGM (入力用)'!L667</f>
        <v/>
      </c>
      <c r="M666" s="101"/>
      <c r="N666" s="102"/>
    </row>
    <row r="667" spans="1:14" ht="19.5" customHeight="1">
      <c r="A667" s="6"/>
      <c r="B667" s="4"/>
      <c r="C667" s="91"/>
      <c r="D667" s="92" t="s">
        <v>184</v>
      </c>
      <c r="E667" s="93" t="str">
        <f>CONCATENATE(E662,"-",B662,"-",D667)</f>
        <v>39-1-5</v>
      </c>
      <c r="F667" s="94" t="str">
        <f>VLOOKUP(E1:E722,種目一覧!D1:F506,3,0)</f>
        <v>笹井　太郎</v>
      </c>
      <c r="G667" s="103" t="str">
        <f>VLOOKUP(E1:E722,種目一覧!D1:G506,4,0)</f>
        <v>ささい　たろう</v>
      </c>
      <c r="H667" s="96" t="str">
        <f>VLOOKUP(E1:E722,種目一覧!D1:E506,2,0)</f>
        <v>三井住友銀行</v>
      </c>
      <c r="I667" s="97"/>
      <c r="J667" s="98" t="str">
        <f>'PGM (入力用)'!J668</f>
        <v/>
      </c>
      <c r="K667" s="99" t="str">
        <f>'PGM (入力用)'!K668</f>
        <v/>
      </c>
      <c r="L667" s="100" t="str">
        <f>'PGM (入力用)'!L668</f>
        <v/>
      </c>
      <c r="M667" s="101"/>
      <c r="N667" s="102"/>
    </row>
    <row r="668" spans="1:14" ht="19.5" customHeight="1">
      <c r="A668" s="6"/>
      <c r="B668" s="4"/>
      <c r="C668" s="91"/>
      <c r="D668" s="104" t="s">
        <v>185</v>
      </c>
      <c r="E668" s="93" t="str">
        <f>CONCATENATE(E662,"-",B662,"-",D668)</f>
        <v>39-1-6</v>
      </c>
      <c r="F668" s="105" t="str">
        <f>VLOOKUP(E1:E722,種目一覧!D1:F506,3,0)</f>
        <v>　</v>
      </c>
      <c r="G668" s="95">
        <f>VLOOKUP(E1:E722,種目一覧!D1:G506,4,0)</f>
        <v>0</v>
      </c>
      <c r="H668" s="106" t="str">
        <f>VLOOKUP(E1:E722,種目一覧!D1:E506,2,0)</f>
        <v>　</v>
      </c>
      <c r="I668" s="97"/>
      <c r="J668" s="107" t="str">
        <f>'PGM (入力用)'!J669</f>
        <v/>
      </c>
      <c r="K668" s="108" t="str">
        <f>'PGM (入力用)'!K669</f>
        <v/>
      </c>
      <c r="L668" s="109" t="str">
        <f>'PGM (入力用)'!L669</f>
        <v/>
      </c>
      <c r="M668" s="101"/>
      <c r="N668" s="102"/>
    </row>
    <row r="669" spans="1:14" ht="19.5" hidden="1" customHeight="1">
      <c r="A669" s="6"/>
      <c r="B669" s="4"/>
      <c r="C669" s="91"/>
      <c r="D669" s="104" t="s">
        <v>186</v>
      </c>
      <c r="E669" s="110" t="str">
        <f>CONCATENATE(E662,"-",B662,"-",D669)</f>
        <v>39-1-7</v>
      </c>
      <c r="F669" s="123" t="str">
        <f>VLOOKUP(E1:E722,種目一覧!D1:F506,3,0)</f>
        <v>　</v>
      </c>
      <c r="G669" s="112">
        <f>VLOOKUP(E1:E722,種目一覧!D1:G506,4,0)</f>
        <v>0</v>
      </c>
      <c r="H669" s="106" t="str">
        <f>VLOOKUP(E1:E722,種目一覧!D1:E506,2,0)</f>
        <v>　</v>
      </c>
      <c r="I669" s="114"/>
      <c r="J669" s="107" t="str">
        <f>'PGM (入力用)'!J670</f>
        <v/>
      </c>
      <c r="K669" s="108" t="str">
        <f>'PGM (入力用)'!K670</f>
        <v/>
      </c>
      <c r="L669" s="109" t="str">
        <f>'PGM (入力用)'!L670</f>
        <v/>
      </c>
      <c r="M669" s="115"/>
      <c r="N669" s="102"/>
    </row>
    <row r="670" spans="1:14" ht="19.5" customHeight="1">
      <c r="A670" s="6"/>
      <c r="B670" s="4"/>
      <c r="C670" s="4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5"/>
    </row>
    <row r="671" spans="1:14" ht="19.5" hidden="1" customHeight="1">
      <c r="A671" s="6"/>
      <c r="B671" s="4"/>
      <c r="C671" s="4"/>
      <c r="D671" s="117"/>
      <c r="E671" s="117"/>
      <c r="F671" s="117"/>
      <c r="G671" s="117"/>
      <c r="H671" s="117"/>
      <c r="I671" s="117"/>
      <c r="J671" s="118" t="s">
        <v>170</v>
      </c>
      <c r="K671" s="117"/>
      <c r="L671" s="118" t="str">
        <f>VLOOKUP(E672,大会記録!E1:F89,2,0)</f>
        <v>28.01</v>
      </c>
      <c r="M671" s="117"/>
      <c r="N671" s="5"/>
    </row>
    <row r="672" spans="1:14" ht="19.5" hidden="1" customHeight="1">
      <c r="A672" s="6"/>
      <c r="B672" s="80">
        <v>2</v>
      </c>
      <c r="C672" s="81" t="s">
        <v>171</v>
      </c>
      <c r="D672" s="119"/>
      <c r="E672" s="83">
        <v>39</v>
      </c>
      <c r="F672" s="124" t="s">
        <v>172</v>
      </c>
      <c r="G672" s="85" t="s">
        <v>173</v>
      </c>
      <c r="H672" s="86" t="s">
        <v>174</v>
      </c>
      <c r="I672" s="120"/>
      <c r="J672" s="87" t="s">
        <v>176</v>
      </c>
      <c r="K672" s="86" t="s">
        <v>177</v>
      </c>
      <c r="L672" s="121"/>
      <c r="M672" s="89" t="s">
        <v>178</v>
      </c>
      <c r="N672" s="90"/>
    </row>
    <row r="673" spans="1:14" ht="19.5" hidden="1" customHeight="1">
      <c r="A673" s="6"/>
      <c r="B673" s="4"/>
      <c r="C673" s="91"/>
      <c r="D673" s="92" t="s">
        <v>179</v>
      </c>
      <c r="E673" s="93" t="str">
        <f>CONCATENATE(E672,"-",B672,"-",D673)</f>
        <v>39-2-1</v>
      </c>
      <c r="F673" s="127">
        <f>VLOOKUP(E1:E722,種目一覧!D1:F506,3,0)</f>
        <v>0</v>
      </c>
      <c r="G673" s="95">
        <f>VLOOKUP(E1:E722,種目一覧!D1:G506,4,0)</f>
        <v>0</v>
      </c>
      <c r="H673" s="126">
        <f>VLOOKUP(E1:E722,種目一覧!D1:E506,2,0)</f>
        <v>0</v>
      </c>
      <c r="I673" s="97"/>
      <c r="J673" s="98" t="str">
        <f>'PGM (入力用)'!J674</f>
        <v/>
      </c>
      <c r="K673" s="99" t="str">
        <f>'PGM (入力用)'!K674</f>
        <v/>
      </c>
      <c r="L673" s="100" t="str">
        <f>'PGM (入力用)'!L674</f>
        <v/>
      </c>
      <c r="M673" s="101"/>
      <c r="N673" s="102"/>
    </row>
    <row r="674" spans="1:14" ht="19.5" hidden="1" customHeight="1">
      <c r="A674" s="6"/>
      <c r="B674" s="4"/>
      <c r="C674" s="91"/>
      <c r="D674" s="92" t="s">
        <v>181</v>
      </c>
      <c r="E674" s="93" t="str">
        <f>CONCATENATE(E672,"-",B672,"-",D674)</f>
        <v>39-2-2</v>
      </c>
      <c r="F674" s="127">
        <f>VLOOKUP(E1:E722,種目一覧!D1:F506,3,0)</f>
        <v>0</v>
      </c>
      <c r="G674" s="95">
        <f>VLOOKUP(E1:E722,種目一覧!D1:G506,4,0)</f>
        <v>0</v>
      </c>
      <c r="H674" s="126">
        <f>VLOOKUP(E1:E722,種目一覧!D1:E506,2,0)</f>
        <v>0</v>
      </c>
      <c r="I674" s="97"/>
      <c r="J674" s="98" t="str">
        <f>'PGM (入力用)'!J675</f>
        <v/>
      </c>
      <c r="K674" s="99" t="str">
        <f>'PGM (入力用)'!K675</f>
        <v/>
      </c>
      <c r="L674" s="100" t="str">
        <f>'PGM (入力用)'!L675</f>
        <v/>
      </c>
      <c r="M674" s="101"/>
      <c r="N674" s="102"/>
    </row>
    <row r="675" spans="1:14" ht="19.5" hidden="1" customHeight="1">
      <c r="A675" s="6"/>
      <c r="B675" s="4"/>
      <c r="C675" s="91"/>
      <c r="D675" s="92" t="s">
        <v>182</v>
      </c>
      <c r="E675" s="93" t="str">
        <f>CONCATENATE(E672,"-",B672,"-",D675)</f>
        <v>39-2-3</v>
      </c>
      <c r="F675" s="125">
        <f>VLOOKUP(E1:E722,種目一覧!D1:F506,3,0)</f>
        <v>0</v>
      </c>
      <c r="G675" s="103">
        <f>VLOOKUP(E1:E722,種目一覧!D1:G506,4,0)</f>
        <v>0</v>
      </c>
      <c r="H675" s="126">
        <f>VLOOKUP(E1:E722,種目一覧!D1:E506,2,0)</f>
        <v>0</v>
      </c>
      <c r="I675" s="97"/>
      <c r="J675" s="98" t="str">
        <f>'PGM (入力用)'!J676</f>
        <v/>
      </c>
      <c r="K675" s="99" t="str">
        <f>'PGM (入力用)'!K676</f>
        <v/>
      </c>
      <c r="L675" s="100" t="str">
        <f>'PGM (入力用)'!L676</f>
        <v/>
      </c>
      <c r="M675" s="101"/>
      <c r="N675" s="102"/>
    </row>
    <row r="676" spans="1:14" ht="19.5" hidden="1" customHeight="1">
      <c r="A676" s="6"/>
      <c r="B676" s="4"/>
      <c r="C676" s="91"/>
      <c r="D676" s="92" t="s">
        <v>183</v>
      </c>
      <c r="E676" s="93" t="str">
        <f>CONCATENATE(E672,"-",B672,"-",D676)</f>
        <v>39-2-4</v>
      </c>
      <c r="F676" s="127">
        <f>VLOOKUP(E1:E722,種目一覧!D1:F506,3,0)</f>
        <v>0</v>
      </c>
      <c r="G676" s="95">
        <f>VLOOKUP(E1:E722,種目一覧!D1:G506,4,0)</f>
        <v>0</v>
      </c>
      <c r="H676" s="126">
        <f>VLOOKUP(E1:E722,種目一覧!D1:E506,2,0)</f>
        <v>0</v>
      </c>
      <c r="I676" s="97"/>
      <c r="J676" s="98" t="str">
        <f>'PGM (入力用)'!J677</f>
        <v/>
      </c>
      <c r="K676" s="99" t="str">
        <f>'PGM (入力用)'!K677</f>
        <v/>
      </c>
      <c r="L676" s="100" t="str">
        <f>'PGM (入力用)'!L677</f>
        <v/>
      </c>
      <c r="M676" s="101"/>
      <c r="N676" s="102"/>
    </row>
    <row r="677" spans="1:14" ht="19.5" hidden="1" customHeight="1">
      <c r="A677" s="6"/>
      <c r="B677" s="4"/>
      <c r="C677" s="91"/>
      <c r="D677" s="92" t="s">
        <v>184</v>
      </c>
      <c r="E677" s="93" t="str">
        <f>CONCATENATE(E672,"-",B672,"-",D677)</f>
        <v>39-2-5</v>
      </c>
      <c r="F677" s="127">
        <f>VLOOKUP(E1:E722,種目一覧!D1:F506,3,0)</f>
        <v>0</v>
      </c>
      <c r="G677" s="95">
        <f>VLOOKUP(E1:E722,種目一覧!D1:G506,4,0)</f>
        <v>0</v>
      </c>
      <c r="H677" s="126">
        <f>VLOOKUP(E1:E722,種目一覧!D1:E506,2,0)</f>
        <v>0</v>
      </c>
      <c r="I677" s="97"/>
      <c r="J677" s="98" t="str">
        <f>'PGM (入力用)'!J678</f>
        <v/>
      </c>
      <c r="K677" s="99" t="str">
        <f>'PGM (入力用)'!K678</f>
        <v/>
      </c>
      <c r="L677" s="100" t="str">
        <f>'PGM (入力用)'!L678</f>
        <v/>
      </c>
      <c r="M677" s="101"/>
      <c r="N677" s="102"/>
    </row>
    <row r="678" spans="1:14" ht="19.5" hidden="1" customHeight="1">
      <c r="A678" s="6"/>
      <c r="B678" s="4"/>
      <c r="C678" s="91"/>
      <c r="D678" s="92" t="s">
        <v>185</v>
      </c>
      <c r="E678" s="93" t="str">
        <f>CONCATENATE(E672,"-",B672,"-",D678)</f>
        <v>39-2-6</v>
      </c>
      <c r="F678" s="127">
        <f>VLOOKUP(E1:E722,種目一覧!D1:F506,3,0)</f>
        <v>0</v>
      </c>
      <c r="G678" s="95">
        <f>VLOOKUP(E1:E722,種目一覧!D1:G506,4,0)</f>
        <v>0</v>
      </c>
      <c r="H678" s="126">
        <f>VLOOKUP(E1:E722,種目一覧!D1:E506,2,0)</f>
        <v>0</v>
      </c>
      <c r="I678" s="97"/>
      <c r="J678" s="98" t="str">
        <f>'PGM (入力用)'!J679</f>
        <v/>
      </c>
      <c r="K678" s="99" t="str">
        <f>'PGM (入力用)'!K679</f>
        <v/>
      </c>
      <c r="L678" s="100" t="str">
        <f>'PGM (入力用)'!L679</f>
        <v/>
      </c>
      <c r="M678" s="101"/>
      <c r="N678" s="102"/>
    </row>
    <row r="679" spans="1:14" ht="19.5" hidden="1" customHeight="1">
      <c r="A679" s="6"/>
      <c r="B679" s="4"/>
      <c r="C679" s="91"/>
      <c r="D679" s="104" t="s">
        <v>186</v>
      </c>
      <c r="E679" s="110" t="str">
        <f>CONCATENATE(E672,"-",B672,"-",D679)</f>
        <v>39-2-7</v>
      </c>
      <c r="F679" s="111">
        <f>VLOOKUP(E1:E722,種目一覧!D1:F506,3,0)</f>
        <v>0</v>
      </c>
      <c r="G679" s="112">
        <f>VLOOKUP(E1:E722,種目一覧!D1:G506,4,0)</f>
        <v>0</v>
      </c>
      <c r="H679" s="113">
        <f>VLOOKUP(E1:E722,種目一覧!D1:E506,2,0)</f>
        <v>0</v>
      </c>
      <c r="I679" s="114"/>
      <c r="J679" s="107" t="str">
        <f>'PGM (入力用)'!J680</f>
        <v/>
      </c>
      <c r="K679" s="108" t="str">
        <f>'PGM (入力用)'!K680</f>
        <v/>
      </c>
      <c r="L679" s="109" t="str">
        <f>'PGM (入力用)'!L680</f>
        <v/>
      </c>
      <c r="M679" s="115"/>
      <c r="N679" s="102"/>
    </row>
    <row r="680" spans="1:14" ht="19.5" hidden="1" customHeight="1">
      <c r="A680" s="6"/>
      <c r="B680" s="4"/>
      <c r="C680" s="4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5"/>
    </row>
    <row r="681" spans="1:14" ht="19.5" hidden="1" customHeight="1">
      <c r="A681" s="23" t="s">
        <v>225</v>
      </c>
      <c r="B681" s="4"/>
      <c r="C681" s="4"/>
      <c r="D681" s="117"/>
      <c r="E681" s="117"/>
      <c r="F681" s="117"/>
      <c r="G681" s="117"/>
      <c r="H681" s="117"/>
      <c r="I681" s="117"/>
      <c r="J681" s="118" t="s">
        <v>170</v>
      </c>
      <c r="K681" s="117"/>
      <c r="L681" s="118" t="str">
        <f>VLOOKUP(E682,大会記録!E1:F89,2,0)</f>
        <v>1：47.94</v>
      </c>
      <c r="M681" s="117"/>
      <c r="N681" s="5"/>
    </row>
    <row r="682" spans="1:14" ht="19.5" hidden="1" customHeight="1">
      <c r="A682" s="6"/>
      <c r="B682" s="80">
        <v>1</v>
      </c>
      <c r="C682" s="81" t="s">
        <v>171</v>
      </c>
      <c r="D682" s="119"/>
      <c r="E682" s="83">
        <v>40</v>
      </c>
      <c r="F682" s="124" t="s">
        <v>172</v>
      </c>
      <c r="G682" s="85" t="s">
        <v>173</v>
      </c>
      <c r="H682" s="86" t="s">
        <v>174</v>
      </c>
      <c r="I682" s="120"/>
      <c r="J682" s="87" t="s">
        <v>176</v>
      </c>
      <c r="K682" s="86" t="s">
        <v>177</v>
      </c>
      <c r="L682" s="121"/>
      <c r="M682" s="89" t="s">
        <v>178</v>
      </c>
      <c r="N682" s="90"/>
    </row>
    <row r="683" spans="1:14" ht="19.5" hidden="1" customHeight="1">
      <c r="A683" s="6"/>
      <c r="B683" s="4"/>
      <c r="C683" s="91"/>
      <c r="D683" s="92" t="s">
        <v>179</v>
      </c>
      <c r="E683" s="93" t="str">
        <f>CONCATENATE(E682,"-",B682,"-",D683)</f>
        <v>40-1-1</v>
      </c>
      <c r="F683" s="127">
        <f>VLOOKUP(E1:E722,種目一覧!D1:F506,3,0)</f>
        <v>0</v>
      </c>
      <c r="G683" s="95">
        <f>VLOOKUP(E1:E722,種目一覧!D1:G506,4,0)</f>
        <v>0</v>
      </c>
      <c r="H683" s="126">
        <f>VLOOKUP(E1:E722,種目一覧!D1:E506,2,0)</f>
        <v>0</v>
      </c>
      <c r="I683" s="97"/>
      <c r="J683" s="98" t="str">
        <f>'PGM (入力用)'!J684</f>
        <v/>
      </c>
      <c r="K683" s="99" t="str">
        <f>'PGM (入力用)'!K684</f>
        <v/>
      </c>
      <c r="L683" s="100" t="str">
        <f>'PGM (入力用)'!L684</f>
        <v/>
      </c>
      <c r="M683" s="101"/>
      <c r="N683" s="102"/>
    </row>
    <row r="684" spans="1:14" ht="19.5" hidden="1" customHeight="1">
      <c r="A684" s="6"/>
      <c r="B684" s="4"/>
      <c r="C684" s="91"/>
      <c r="D684" s="92" t="s">
        <v>181</v>
      </c>
      <c r="E684" s="93" t="str">
        <f>CONCATENATE(E682,"-",B682,"-",D684)</f>
        <v>40-1-2</v>
      </c>
      <c r="F684" s="127">
        <f>VLOOKUP(E1:E722,種目一覧!D1:F506,3,0)</f>
        <v>0</v>
      </c>
      <c r="G684" s="95">
        <f>VLOOKUP(E1:E722,種目一覧!D1:G506,4,0)</f>
        <v>0</v>
      </c>
      <c r="H684" s="126">
        <f>VLOOKUP(E1:E722,種目一覧!D1:E506,2,0)</f>
        <v>0</v>
      </c>
      <c r="I684" s="97"/>
      <c r="J684" s="98" t="str">
        <f>'PGM (入力用)'!J685</f>
        <v/>
      </c>
      <c r="K684" s="99" t="str">
        <f>'PGM (入力用)'!K685</f>
        <v/>
      </c>
      <c r="L684" s="100" t="str">
        <f>'PGM (入力用)'!L685</f>
        <v/>
      </c>
      <c r="M684" s="101"/>
      <c r="N684" s="102"/>
    </row>
    <row r="685" spans="1:14" ht="19.5" hidden="1" customHeight="1">
      <c r="A685" s="6"/>
      <c r="B685" s="4"/>
      <c r="C685" s="91"/>
      <c r="D685" s="92" t="s">
        <v>182</v>
      </c>
      <c r="E685" s="93" t="str">
        <f>CONCATENATE(E682,"-",B682,"-",D685)</f>
        <v>40-1-3</v>
      </c>
      <c r="F685" s="127">
        <f>VLOOKUP(E1:E722,種目一覧!D1:F506,3,0)</f>
        <v>0</v>
      </c>
      <c r="G685" s="95">
        <f>VLOOKUP(E1:E722,種目一覧!D1:G506,4,0)</f>
        <v>0</v>
      </c>
      <c r="H685" s="126">
        <f>VLOOKUP(E1:E722,種目一覧!D1:E506,2,0)</f>
        <v>0</v>
      </c>
      <c r="I685" s="97"/>
      <c r="J685" s="98" t="str">
        <f>'PGM (入力用)'!J686</f>
        <v/>
      </c>
      <c r="K685" s="99" t="str">
        <f>'PGM (入力用)'!K686</f>
        <v/>
      </c>
      <c r="L685" s="100" t="str">
        <f>'PGM (入力用)'!L686</f>
        <v/>
      </c>
      <c r="M685" s="101"/>
      <c r="N685" s="102"/>
    </row>
    <row r="686" spans="1:14" ht="19.5" hidden="1" customHeight="1">
      <c r="A686" s="6"/>
      <c r="B686" s="4"/>
      <c r="C686" s="91"/>
      <c r="D686" s="92" t="s">
        <v>183</v>
      </c>
      <c r="E686" s="93" t="str">
        <f>CONCATENATE(E682,"-",B682,"-",D686)</f>
        <v>40-1-4</v>
      </c>
      <c r="F686" s="127">
        <f>VLOOKUP(E1:E722,種目一覧!D1:F506,3,0)</f>
        <v>0</v>
      </c>
      <c r="G686" s="95">
        <f>VLOOKUP(E1:E722,種目一覧!D1:G506,4,0)</f>
        <v>0</v>
      </c>
      <c r="H686" s="126">
        <f>VLOOKUP(E1:E722,種目一覧!D1:E506,2,0)</f>
        <v>0</v>
      </c>
      <c r="I686" s="97"/>
      <c r="J686" s="98" t="str">
        <f>'PGM (入力用)'!J687</f>
        <v/>
      </c>
      <c r="K686" s="99" t="str">
        <f>'PGM (入力用)'!K687</f>
        <v/>
      </c>
      <c r="L686" s="100" t="str">
        <f>'PGM (入力用)'!L687</f>
        <v/>
      </c>
      <c r="M686" s="101"/>
      <c r="N686" s="102"/>
    </row>
    <row r="687" spans="1:14" ht="19.5" hidden="1" customHeight="1">
      <c r="A687" s="6"/>
      <c r="B687" s="4"/>
      <c r="C687" s="91"/>
      <c r="D687" s="92" t="s">
        <v>184</v>
      </c>
      <c r="E687" s="93" t="str">
        <f>CONCATENATE(E682,"-",B682,"-",D687)</f>
        <v>40-1-5</v>
      </c>
      <c r="F687" s="127">
        <f>VLOOKUP(E1:E722,種目一覧!D1:F506,3,0)</f>
        <v>0</v>
      </c>
      <c r="G687" s="95">
        <f>VLOOKUP(E1:E722,種目一覧!D1:G506,4,0)</f>
        <v>0</v>
      </c>
      <c r="H687" s="126">
        <f>VLOOKUP(E1:E722,種目一覧!D1:E506,2,0)</f>
        <v>0</v>
      </c>
      <c r="I687" s="97"/>
      <c r="J687" s="98" t="str">
        <f>'PGM (入力用)'!J688</f>
        <v/>
      </c>
      <c r="K687" s="99" t="str">
        <f>'PGM (入力用)'!K688</f>
        <v/>
      </c>
      <c r="L687" s="100" t="str">
        <f>'PGM (入力用)'!L688</f>
        <v/>
      </c>
      <c r="M687" s="101"/>
      <c r="N687" s="102"/>
    </row>
    <row r="688" spans="1:14" ht="19.5" hidden="1" customHeight="1">
      <c r="A688" s="6"/>
      <c r="B688" s="4"/>
      <c r="C688" s="91"/>
      <c r="D688" s="92" t="s">
        <v>185</v>
      </c>
      <c r="E688" s="93" t="str">
        <f>CONCATENATE(E682,"-",B682,"-",D688)</f>
        <v>40-1-6</v>
      </c>
      <c r="F688" s="127">
        <f>VLOOKUP(E1:E722,種目一覧!D1:F506,3,0)</f>
        <v>0</v>
      </c>
      <c r="G688" s="95">
        <f>VLOOKUP(E1:E722,種目一覧!D1:G506,4,0)</f>
        <v>0</v>
      </c>
      <c r="H688" s="126">
        <f>VLOOKUP(E1:E722,種目一覧!D1:E506,2,0)</f>
        <v>0</v>
      </c>
      <c r="I688" s="97"/>
      <c r="J688" s="98" t="str">
        <f>'PGM (入力用)'!J689</f>
        <v/>
      </c>
      <c r="K688" s="99" t="str">
        <f>'PGM (入力用)'!K689</f>
        <v/>
      </c>
      <c r="L688" s="100" t="str">
        <f>'PGM (入力用)'!L689</f>
        <v/>
      </c>
      <c r="M688" s="101"/>
      <c r="N688" s="102"/>
    </row>
    <row r="689" spans="1:14" ht="19.5" hidden="1" customHeight="1">
      <c r="A689" s="6"/>
      <c r="B689" s="4"/>
      <c r="C689" s="91"/>
      <c r="D689" s="104" t="s">
        <v>186</v>
      </c>
      <c r="E689" s="110" t="str">
        <f>CONCATENATE(E682,"-",B682,"-",D689)</f>
        <v>40-1-7</v>
      </c>
      <c r="F689" s="111">
        <f>VLOOKUP(E1:E722,種目一覧!D1:F506,3,0)</f>
        <v>0</v>
      </c>
      <c r="G689" s="112">
        <f>VLOOKUP(E1:E722,種目一覧!D1:G506,4,0)</f>
        <v>0</v>
      </c>
      <c r="H689" s="113">
        <f>VLOOKUP(E1:E722,種目一覧!D1:E506,2,0)</f>
        <v>0</v>
      </c>
      <c r="I689" s="114"/>
      <c r="J689" s="107" t="str">
        <f>'PGM (入力用)'!J690</f>
        <v/>
      </c>
      <c r="K689" s="108" t="str">
        <f>'PGM (入力用)'!K690</f>
        <v/>
      </c>
      <c r="L689" s="109" t="str">
        <f>'PGM (入力用)'!L690</f>
        <v/>
      </c>
      <c r="M689" s="115"/>
      <c r="N689" s="102"/>
    </row>
    <row r="690" spans="1:14" ht="19.5" hidden="1" customHeight="1">
      <c r="A690" s="6"/>
      <c r="B690" s="4"/>
      <c r="C690" s="4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5"/>
    </row>
    <row r="691" spans="1:14" ht="19.5" customHeight="1">
      <c r="A691" s="23" t="s">
        <v>226</v>
      </c>
      <c r="B691" s="4"/>
      <c r="C691" s="4"/>
      <c r="D691" s="117"/>
      <c r="E691" s="117"/>
      <c r="F691" s="117"/>
      <c r="G691" s="117"/>
      <c r="H691" s="117"/>
      <c r="I691" s="117"/>
      <c r="J691" s="118" t="s">
        <v>170</v>
      </c>
      <c r="K691" s="117"/>
      <c r="L691" s="118" t="str">
        <f>VLOOKUP(E692,大会記録!E1:F89,2,0)</f>
        <v xml:space="preserve"> 　53.01</v>
      </c>
      <c r="M691" s="117"/>
      <c r="N691" s="5"/>
    </row>
    <row r="692" spans="1:14" ht="19.5" customHeight="1">
      <c r="A692" s="6"/>
      <c r="B692" s="80">
        <v>1</v>
      </c>
      <c r="C692" s="81" t="s">
        <v>171</v>
      </c>
      <c r="D692" s="119"/>
      <c r="E692" s="83">
        <v>41</v>
      </c>
      <c r="F692" s="84" t="s">
        <v>172</v>
      </c>
      <c r="G692" s="85" t="s">
        <v>173</v>
      </c>
      <c r="H692" s="86" t="s">
        <v>174</v>
      </c>
      <c r="I692" s="120"/>
      <c r="J692" s="87" t="s">
        <v>176</v>
      </c>
      <c r="K692" s="86" t="s">
        <v>177</v>
      </c>
      <c r="L692" s="121"/>
      <c r="M692" s="89" t="s">
        <v>178</v>
      </c>
      <c r="N692" s="90"/>
    </row>
    <row r="693" spans="1:14" ht="19.5" customHeight="1">
      <c r="A693" s="6"/>
      <c r="B693" s="4"/>
      <c r="C693" s="91"/>
      <c r="D693" s="92" t="s">
        <v>179</v>
      </c>
      <c r="E693" s="93" t="str">
        <f>CONCATENATE(E692,"-",B692,"-",D693)</f>
        <v>41-1-1</v>
      </c>
      <c r="F693" s="94" t="str">
        <f>VLOOKUP(E1:E722,種目一覧!D1:F506,3,0)</f>
        <v>　</v>
      </c>
      <c r="G693" s="95">
        <f>VLOOKUP(E1:E722,種目一覧!D1:G506,4,0)</f>
        <v>0</v>
      </c>
      <c r="H693" s="96" t="str">
        <f>VLOOKUP(E1:E722,種目一覧!D1:E506,2,0)</f>
        <v>　</v>
      </c>
      <c r="I693" s="97"/>
      <c r="J693" s="98" t="str">
        <f>'PGM (入力用)'!J694</f>
        <v/>
      </c>
      <c r="K693" s="99" t="str">
        <f>'PGM (入力用)'!K694</f>
        <v/>
      </c>
      <c r="L693" s="100" t="str">
        <f>'PGM (入力用)'!L694</f>
        <v/>
      </c>
      <c r="M693" s="101"/>
      <c r="N693" s="102"/>
    </row>
    <row r="694" spans="1:14" ht="19.5" customHeight="1">
      <c r="A694" s="6"/>
      <c r="B694" s="4"/>
      <c r="C694" s="91"/>
      <c r="D694" s="92" t="s">
        <v>181</v>
      </c>
      <c r="E694" s="93" t="str">
        <f>CONCATENATE(E692,"-",B692,"-",D694)</f>
        <v>41-1-2</v>
      </c>
      <c r="F694" s="94" t="str">
        <f>VLOOKUP(E1:E722,種目一覧!D1:F506,3,0)</f>
        <v>　</v>
      </c>
      <c r="G694" s="95">
        <f>VLOOKUP(E1:E722,種目一覧!D1:G506,4,0)</f>
        <v>0</v>
      </c>
      <c r="H694" s="96" t="str">
        <f>VLOOKUP(E1:E722,種目一覧!D1:E506,2,0)</f>
        <v>　</v>
      </c>
      <c r="I694" s="97"/>
      <c r="J694" s="98" t="str">
        <f>'PGM (入力用)'!J695</f>
        <v/>
      </c>
      <c r="K694" s="99" t="str">
        <f>'PGM (入力用)'!K695</f>
        <v/>
      </c>
      <c r="L694" s="100" t="str">
        <f>'PGM (入力用)'!L695</f>
        <v/>
      </c>
      <c r="M694" s="101"/>
      <c r="N694" s="102"/>
    </row>
    <row r="695" spans="1:14" ht="19.5" customHeight="1">
      <c r="A695" s="6"/>
      <c r="B695" s="4"/>
      <c r="C695" s="91"/>
      <c r="D695" s="92" t="s">
        <v>182</v>
      </c>
      <c r="E695" s="93" t="str">
        <f>CONCATENATE(E692,"-",B692,"-",D695)</f>
        <v>41-1-3</v>
      </c>
      <c r="F695" s="94" t="str">
        <f>VLOOKUP(E1:E722,種目一覧!D1:F506,3,0)</f>
        <v>みずほFG</v>
      </c>
      <c r="G695" s="103" t="str">
        <f>VLOOKUP(E1:E722,種目一覧!D1:G506,4,0)</f>
        <v>ミズホフィナンシャルフループ</v>
      </c>
      <c r="H695" s="96" t="str">
        <f>VLOOKUP(E1:E722,種目一覧!D1:E506,2,0)</f>
        <v>みずほ</v>
      </c>
      <c r="I695" s="97"/>
      <c r="J695" s="98" t="str">
        <f>'PGM (入力用)'!J696</f>
        <v/>
      </c>
      <c r="K695" s="99" t="str">
        <f>'PGM (入力用)'!K696</f>
        <v/>
      </c>
      <c r="L695" s="100" t="str">
        <f>'PGM (入力用)'!L696</f>
        <v/>
      </c>
      <c r="M695" s="101"/>
      <c r="N695" s="102"/>
    </row>
    <row r="696" spans="1:14" ht="19.5" customHeight="1">
      <c r="A696" s="6"/>
      <c r="B696" s="4"/>
      <c r="C696" s="91"/>
      <c r="D696" s="92" t="s">
        <v>183</v>
      </c>
      <c r="E696" s="93" t="str">
        <f>CONCATENATE(E692,"-",B692,"-",D696)</f>
        <v>41-1-4</v>
      </c>
      <c r="F696" s="94" t="str">
        <f>VLOOKUP(E1:E722,種目一覧!D1:F506,3,0)</f>
        <v>SMBC</v>
      </c>
      <c r="G696" s="103" t="str">
        <f>VLOOKUP(E1:E722,種目一覧!D1:G506,4,0)</f>
        <v>えすえむびーしー</v>
      </c>
      <c r="H696" s="96" t="str">
        <f>VLOOKUP(E1:E722,種目一覧!D1:E506,2,0)</f>
        <v>三井住友銀行</v>
      </c>
      <c r="I696" s="97"/>
      <c r="J696" s="98" t="str">
        <f>'PGM (入力用)'!J697</f>
        <v/>
      </c>
      <c r="K696" s="99" t="str">
        <f>'PGM (入力用)'!K697</f>
        <v/>
      </c>
      <c r="L696" s="100" t="str">
        <f>'PGM (入力用)'!L697</f>
        <v/>
      </c>
      <c r="M696" s="101"/>
      <c r="N696" s="102"/>
    </row>
    <row r="697" spans="1:14" ht="19.5" customHeight="1">
      <c r="A697" s="6"/>
      <c r="B697" s="4"/>
      <c r="C697" s="91"/>
      <c r="D697" s="92" t="s">
        <v>184</v>
      </c>
      <c r="E697" s="93" t="str">
        <f>CONCATENATE(E692,"-",B692,"-",D697)</f>
        <v>41-1-5</v>
      </c>
      <c r="F697" s="94" t="str">
        <f>VLOOKUP(E1:E722,種目一覧!D1:F506,3,0)</f>
        <v>　</v>
      </c>
      <c r="G697" s="95">
        <f>VLOOKUP(E1:E722,種目一覧!D1:G506,4,0)</f>
        <v>0</v>
      </c>
      <c r="H697" s="96" t="str">
        <f>VLOOKUP(E1:E722,種目一覧!D1:E506,2,0)</f>
        <v>　</v>
      </c>
      <c r="I697" s="97"/>
      <c r="J697" s="98" t="str">
        <f>'PGM (入力用)'!J698</f>
        <v/>
      </c>
      <c r="K697" s="99" t="str">
        <f>'PGM (入力用)'!K698</f>
        <v/>
      </c>
      <c r="L697" s="100" t="str">
        <f>'PGM (入力用)'!L698</f>
        <v/>
      </c>
      <c r="M697" s="101"/>
      <c r="N697" s="102"/>
    </row>
    <row r="698" spans="1:14" ht="19.5" customHeight="1">
      <c r="A698" s="6"/>
      <c r="B698" s="4"/>
      <c r="C698" s="91"/>
      <c r="D698" s="104" t="s">
        <v>185</v>
      </c>
      <c r="E698" s="93" t="str">
        <f>CONCATENATE(E692,"-",B692,"-",D698)</f>
        <v>41-1-6</v>
      </c>
      <c r="F698" s="105" t="str">
        <f>VLOOKUP(E1:E722,種目一覧!D1:F506,3,0)</f>
        <v>　</v>
      </c>
      <c r="G698" s="95">
        <f>VLOOKUP(E1:E722,種目一覧!D1:G506,4,0)</f>
        <v>0</v>
      </c>
      <c r="H698" s="106" t="str">
        <f>VLOOKUP(E1:E722,種目一覧!D1:E506,2,0)</f>
        <v>　</v>
      </c>
      <c r="I698" s="97"/>
      <c r="J698" s="107" t="str">
        <f>'PGM (入力用)'!J699</f>
        <v/>
      </c>
      <c r="K698" s="108" t="str">
        <f>'PGM (入力用)'!K699</f>
        <v/>
      </c>
      <c r="L698" s="109" t="str">
        <f>'PGM (入力用)'!L699</f>
        <v/>
      </c>
      <c r="M698" s="101"/>
      <c r="N698" s="102"/>
    </row>
    <row r="699" spans="1:14" ht="19.5" hidden="1" customHeight="1">
      <c r="A699" s="6"/>
      <c r="B699" s="4"/>
      <c r="C699" s="91"/>
      <c r="D699" s="104" t="s">
        <v>186</v>
      </c>
      <c r="E699" s="110" t="str">
        <f>CONCATENATE(E692,"-",B692,"-",D699)</f>
        <v>41-1-7</v>
      </c>
      <c r="F699" s="123" t="str">
        <f>VLOOKUP(E1:E722,種目一覧!D1:F506,3,0)</f>
        <v>　</v>
      </c>
      <c r="G699" s="112">
        <f>VLOOKUP(E1:E722,種目一覧!D1:G506,4,0)</f>
        <v>0</v>
      </c>
      <c r="H699" s="106" t="str">
        <f>VLOOKUP(E1:E722,種目一覧!D1:E506,2,0)</f>
        <v>　</v>
      </c>
      <c r="I699" s="114"/>
      <c r="J699" s="107" t="str">
        <f>'PGM (入力用)'!J700</f>
        <v/>
      </c>
      <c r="K699" s="108" t="str">
        <f>'PGM (入力用)'!K700</f>
        <v/>
      </c>
      <c r="L699" s="109" t="str">
        <f>'PGM (入力用)'!L700</f>
        <v/>
      </c>
      <c r="M699" s="115"/>
      <c r="N699" s="102"/>
    </row>
    <row r="700" spans="1:14" ht="19.5" customHeight="1">
      <c r="A700" s="6"/>
      <c r="B700" s="4"/>
      <c r="C700" s="4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5"/>
    </row>
    <row r="701" spans="1:14" ht="19.5" customHeight="1">
      <c r="A701" s="23" t="s">
        <v>227</v>
      </c>
      <c r="B701" s="4"/>
      <c r="C701" s="4"/>
      <c r="D701" s="117"/>
      <c r="E701" s="117"/>
      <c r="F701" s="117"/>
      <c r="G701" s="117"/>
      <c r="H701" s="117"/>
      <c r="I701" s="117"/>
      <c r="J701" s="118" t="s">
        <v>170</v>
      </c>
      <c r="K701" s="117"/>
      <c r="L701" s="118" t="str">
        <f>VLOOKUP(E702,大会記録!E1:F89,2,0)</f>
        <v>1：34.15</v>
      </c>
      <c r="M701" s="117"/>
      <c r="N701" s="5"/>
    </row>
    <row r="702" spans="1:14" ht="19.5" customHeight="1">
      <c r="A702" s="6"/>
      <c r="B702" s="80">
        <v>1</v>
      </c>
      <c r="C702" s="81" t="s">
        <v>171</v>
      </c>
      <c r="D702" s="119"/>
      <c r="E702" s="83">
        <v>42</v>
      </c>
      <c r="F702" s="84" t="s">
        <v>172</v>
      </c>
      <c r="G702" s="85" t="s">
        <v>173</v>
      </c>
      <c r="H702" s="86" t="s">
        <v>174</v>
      </c>
      <c r="I702" s="120"/>
      <c r="J702" s="87" t="s">
        <v>176</v>
      </c>
      <c r="K702" s="86" t="s">
        <v>177</v>
      </c>
      <c r="L702" s="121"/>
      <c r="M702" s="89" t="s">
        <v>178</v>
      </c>
      <c r="N702" s="90"/>
    </row>
    <row r="703" spans="1:14" ht="19.5" customHeight="1">
      <c r="A703" s="6"/>
      <c r="B703" s="4"/>
      <c r="C703" s="91"/>
      <c r="D703" s="92" t="s">
        <v>179</v>
      </c>
      <c r="E703" s="93" t="str">
        <f>CONCATENATE(E702,"-",B702,"-",D703)</f>
        <v>42-1-1</v>
      </c>
      <c r="F703" s="94" t="str">
        <f>VLOOKUP(E1:E722,種目一覧!D1:F506,3,0)</f>
        <v>　</v>
      </c>
      <c r="G703" s="95">
        <f>VLOOKUP(E1:E722,種目一覧!D1:G506,4,0)</f>
        <v>0</v>
      </c>
      <c r="H703" s="96" t="str">
        <f>VLOOKUP(E1:E722,種目一覧!D1:E506,2,0)</f>
        <v>　</v>
      </c>
      <c r="I703" s="97"/>
      <c r="J703" s="98" t="str">
        <f>'PGM (入力用)'!J704</f>
        <v/>
      </c>
      <c r="K703" s="99" t="str">
        <f>'PGM (入力用)'!K704</f>
        <v/>
      </c>
      <c r="L703" s="100" t="str">
        <f>'PGM (入力用)'!L704</f>
        <v/>
      </c>
      <c r="M703" s="101"/>
      <c r="N703" s="102"/>
    </row>
    <row r="704" spans="1:14" ht="19.5" customHeight="1">
      <c r="A704" s="6"/>
      <c r="B704" s="4"/>
      <c r="C704" s="91"/>
      <c r="D704" s="92" t="s">
        <v>181</v>
      </c>
      <c r="E704" s="93" t="str">
        <f>CONCATENATE(E702,"-",B702,"-",D704)</f>
        <v>42-1-2</v>
      </c>
      <c r="F704" s="94" t="str">
        <f>VLOOKUP(E1:E722,種目一覧!D1:F506,3,0)</f>
        <v>三井住友信託</v>
      </c>
      <c r="G704" s="103" t="str">
        <f>VLOOKUP(E1:E722,種目一覧!D1:G506,4,0)</f>
        <v>みついすみともしんたく</v>
      </c>
      <c r="H704" s="96" t="str">
        <f>VLOOKUP(E1:E722,種目一覧!D1:E506,2,0)</f>
        <v>三井住友信託</v>
      </c>
      <c r="I704" s="97"/>
      <c r="J704" s="98" t="str">
        <f>'PGM (入力用)'!J705</f>
        <v/>
      </c>
      <c r="K704" s="99" t="str">
        <f>'PGM (入力用)'!K705</f>
        <v/>
      </c>
      <c r="L704" s="100" t="str">
        <f>'PGM (入力用)'!L705</f>
        <v/>
      </c>
      <c r="M704" s="101"/>
      <c r="N704" s="102"/>
    </row>
    <row r="705" spans="1:14" ht="19.5" customHeight="1">
      <c r="A705" s="6"/>
      <c r="B705" s="4"/>
      <c r="C705" s="91"/>
      <c r="D705" s="92" t="s">
        <v>182</v>
      </c>
      <c r="E705" s="93" t="str">
        <f>CONCATENATE(E702,"-",B702,"-",D705)</f>
        <v>42-1-3</v>
      </c>
      <c r="F705" s="94" t="str">
        <f>VLOOKUP(E1:E722,種目一覧!D1:F506,3,0)</f>
        <v>みずほFG</v>
      </c>
      <c r="G705" s="103" t="str">
        <f>VLOOKUP(E1:E722,種目一覧!D1:G506,4,0)</f>
        <v>ミズホフィナンシャルフループ</v>
      </c>
      <c r="H705" s="96" t="str">
        <f>VLOOKUP(E1:E722,種目一覧!D1:E506,2,0)</f>
        <v>みずほ</v>
      </c>
      <c r="I705" s="97"/>
      <c r="J705" s="98" t="str">
        <f>'PGM (入力用)'!J706</f>
        <v/>
      </c>
      <c r="K705" s="99" t="str">
        <f>'PGM (入力用)'!K706</f>
        <v/>
      </c>
      <c r="L705" s="100" t="str">
        <f>'PGM (入力用)'!L706</f>
        <v/>
      </c>
      <c r="M705" s="101"/>
      <c r="N705" s="102"/>
    </row>
    <row r="706" spans="1:14" ht="19.5" customHeight="1">
      <c r="A706" s="6"/>
      <c r="B706" s="4"/>
      <c r="C706" s="91"/>
      <c r="D706" s="92" t="s">
        <v>183</v>
      </c>
      <c r="E706" s="93" t="str">
        <f>CONCATENATE(E702,"-",B702,"-",D706)</f>
        <v>42-1-4</v>
      </c>
      <c r="F706" s="94" t="str">
        <f>VLOOKUP(E1:E722,種目一覧!D1:F506,3,0)</f>
        <v>SMBC</v>
      </c>
      <c r="G706" s="103" t="str">
        <f>VLOOKUP(E1:E722,種目一覧!D1:G506,4,0)</f>
        <v>えすえむびーしー</v>
      </c>
      <c r="H706" s="96" t="str">
        <f>VLOOKUP(E1:E722,種目一覧!D1:E506,2,0)</f>
        <v>三井住友銀行</v>
      </c>
      <c r="I706" s="97"/>
      <c r="J706" s="98" t="str">
        <f>'PGM (入力用)'!J707</f>
        <v/>
      </c>
      <c r="K706" s="99" t="str">
        <f>'PGM (入力用)'!K707</f>
        <v/>
      </c>
      <c r="L706" s="100" t="str">
        <f>'PGM (入力用)'!L707</f>
        <v/>
      </c>
      <c r="M706" s="101"/>
      <c r="N706" s="102"/>
    </row>
    <row r="707" spans="1:14" ht="19.5" customHeight="1">
      <c r="A707" s="6"/>
      <c r="B707" s="4"/>
      <c r="C707" s="91"/>
      <c r="D707" s="92" t="s">
        <v>184</v>
      </c>
      <c r="E707" s="93" t="str">
        <f>CONCATENATE(E702,"-",B702,"-",D707)</f>
        <v>42-1-5</v>
      </c>
      <c r="F707" s="94" t="str">
        <f>VLOOKUP(E1:E722,種目一覧!D1:F506,3,0)</f>
        <v>　</v>
      </c>
      <c r="G707" s="95">
        <f>VLOOKUP(E1:E722,種目一覧!D1:G506,4,0)</f>
        <v>0</v>
      </c>
      <c r="H707" s="96" t="str">
        <f>VLOOKUP(E1:E722,種目一覧!D1:E506,2,0)</f>
        <v>　</v>
      </c>
      <c r="I707" s="97"/>
      <c r="J707" s="98" t="str">
        <f>'PGM (入力用)'!J708</f>
        <v/>
      </c>
      <c r="K707" s="99" t="str">
        <f>'PGM (入力用)'!K708</f>
        <v/>
      </c>
      <c r="L707" s="100" t="str">
        <f>'PGM (入力用)'!L708</f>
        <v/>
      </c>
      <c r="M707" s="101"/>
      <c r="N707" s="102"/>
    </row>
    <row r="708" spans="1:14" ht="19.5" customHeight="1">
      <c r="A708" s="6"/>
      <c r="B708" s="4"/>
      <c r="C708" s="91"/>
      <c r="D708" s="104" t="s">
        <v>185</v>
      </c>
      <c r="E708" s="93" t="str">
        <f>CONCATENATE(E702,"-",B702,"-",D708)</f>
        <v>42-1-6</v>
      </c>
      <c r="F708" s="105" t="str">
        <f>VLOOKUP(E1:E722,種目一覧!D1:F506,3,0)</f>
        <v>　</v>
      </c>
      <c r="G708" s="95">
        <f>VLOOKUP(E1:E722,種目一覧!D1:G506,4,0)</f>
        <v>0</v>
      </c>
      <c r="H708" s="106" t="str">
        <f>VLOOKUP(E1:E722,種目一覧!D1:E506,2,0)</f>
        <v>　</v>
      </c>
      <c r="I708" s="97"/>
      <c r="J708" s="107" t="str">
        <f>'PGM (入力用)'!J709</f>
        <v/>
      </c>
      <c r="K708" s="108" t="str">
        <f>'PGM (入力用)'!K709</f>
        <v/>
      </c>
      <c r="L708" s="109" t="str">
        <f>'PGM (入力用)'!L709</f>
        <v/>
      </c>
      <c r="M708" s="101"/>
      <c r="N708" s="102"/>
    </row>
    <row r="709" spans="1:14" ht="19.5" hidden="1" customHeight="1">
      <c r="A709" s="6"/>
      <c r="B709" s="4"/>
      <c r="C709" s="91"/>
      <c r="D709" s="104" t="s">
        <v>186</v>
      </c>
      <c r="E709" s="110" t="str">
        <f>CONCATENATE(E702,"-",B702,"-",D709)</f>
        <v>42-1-7</v>
      </c>
      <c r="F709" s="123" t="str">
        <f>VLOOKUP(E1:E722,種目一覧!D1:F506,3,0)</f>
        <v>　</v>
      </c>
      <c r="G709" s="112">
        <f>VLOOKUP(E1:E722,種目一覧!D1:G506,4,0)</f>
        <v>0</v>
      </c>
      <c r="H709" s="106" t="str">
        <f>VLOOKUP(E1:E722,種目一覧!D1:E506,2,0)</f>
        <v>　</v>
      </c>
      <c r="I709" s="114"/>
      <c r="J709" s="107" t="str">
        <f>'PGM (入力用)'!J710</f>
        <v/>
      </c>
      <c r="K709" s="108" t="str">
        <f>'PGM (入力用)'!K710</f>
        <v/>
      </c>
      <c r="L709" s="109" t="str">
        <f>'PGM (入力用)'!L710</f>
        <v/>
      </c>
      <c r="M709" s="115"/>
      <c r="N709" s="102"/>
    </row>
    <row r="710" spans="1:14" ht="19.5" customHeight="1">
      <c r="A710" s="6"/>
      <c r="B710" s="4"/>
      <c r="C710" s="4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5"/>
    </row>
    <row r="711" spans="1:14" ht="19.5" customHeight="1">
      <c r="A711" s="23" t="s">
        <v>228</v>
      </c>
      <c r="B711" s="4"/>
      <c r="C711" s="4"/>
      <c r="D711" s="117"/>
      <c r="E711" s="117"/>
      <c r="F711" s="117"/>
      <c r="G711" s="117"/>
      <c r="H711" s="117"/>
      <c r="I711" s="117"/>
      <c r="J711" s="118" t="s">
        <v>170</v>
      </c>
      <c r="K711" s="117"/>
      <c r="L711" s="118" t="str">
        <f>VLOOKUP(E712,大会記録!E1:F89,2,0)</f>
        <v>1:42.26</v>
      </c>
      <c r="M711" s="117"/>
      <c r="N711" s="5"/>
    </row>
    <row r="712" spans="1:14" ht="19.5" customHeight="1">
      <c r="A712" s="6"/>
      <c r="B712" s="80">
        <v>1</v>
      </c>
      <c r="C712" s="81" t="s">
        <v>171</v>
      </c>
      <c r="D712" s="119"/>
      <c r="E712" s="83">
        <v>43</v>
      </c>
      <c r="F712" s="84" t="s">
        <v>172</v>
      </c>
      <c r="G712" s="85" t="s">
        <v>173</v>
      </c>
      <c r="H712" s="86" t="s">
        <v>174</v>
      </c>
      <c r="I712" s="120"/>
      <c r="J712" s="87" t="s">
        <v>176</v>
      </c>
      <c r="K712" s="86" t="s">
        <v>177</v>
      </c>
      <c r="L712" s="121"/>
      <c r="M712" s="89" t="s">
        <v>178</v>
      </c>
      <c r="N712" s="90"/>
    </row>
    <row r="713" spans="1:14" ht="19.5" customHeight="1">
      <c r="A713" s="6"/>
      <c r="B713" s="4"/>
      <c r="C713" s="91"/>
      <c r="D713" s="92" t="s">
        <v>179</v>
      </c>
      <c r="E713" s="93" t="str">
        <f>CONCATENATE(E712,"-",B712,"-",D713)</f>
        <v>43-1-1</v>
      </c>
      <c r="F713" s="94" t="str">
        <f>VLOOKUP(E1:E722,種目一覧!D1:F506,3,0)</f>
        <v>　</v>
      </c>
      <c r="G713" s="95">
        <f>VLOOKUP(E1:E722,種目一覧!D1:G506,4,0)</f>
        <v>0</v>
      </c>
      <c r="H713" s="96" t="str">
        <f>VLOOKUP(E1:E722,種目一覧!D1:E506,2,0)</f>
        <v>　</v>
      </c>
      <c r="I713" s="97"/>
      <c r="J713" s="98" t="str">
        <f>'PGM (入力用)'!J714</f>
        <v/>
      </c>
      <c r="K713" s="99" t="str">
        <f>'PGM (入力用)'!K714</f>
        <v/>
      </c>
      <c r="L713" s="100" t="str">
        <f>'PGM (入力用)'!L714</f>
        <v/>
      </c>
      <c r="M713" s="101"/>
      <c r="N713" s="102"/>
    </row>
    <row r="714" spans="1:14" ht="19.5" customHeight="1">
      <c r="A714" s="6"/>
      <c r="B714" s="4"/>
      <c r="C714" s="91"/>
      <c r="D714" s="92" t="s">
        <v>181</v>
      </c>
      <c r="E714" s="93" t="str">
        <f>CONCATENATE(E712,"-",B712,"-",D714)</f>
        <v>43-1-2</v>
      </c>
      <c r="F714" s="94" t="str">
        <f>VLOOKUP(E1:E722,種目一覧!D1:F506,3,0)</f>
        <v>　</v>
      </c>
      <c r="G714" s="95">
        <f>VLOOKUP(E1:E722,種目一覧!D1:G506,4,0)</f>
        <v>0</v>
      </c>
      <c r="H714" s="96" t="str">
        <f>VLOOKUP(E1:E722,種目一覧!D1:E506,2,0)</f>
        <v>　</v>
      </c>
      <c r="I714" s="97"/>
      <c r="J714" s="98" t="str">
        <f>'PGM (入力用)'!J715</f>
        <v/>
      </c>
      <c r="K714" s="99" t="str">
        <f>'PGM (入力用)'!K715</f>
        <v/>
      </c>
      <c r="L714" s="100" t="str">
        <f>'PGM (入力用)'!L715</f>
        <v/>
      </c>
      <c r="M714" s="101"/>
      <c r="N714" s="102"/>
    </row>
    <row r="715" spans="1:14" ht="19.5" customHeight="1">
      <c r="A715" s="6"/>
      <c r="B715" s="4"/>
      <c r="C715" s="91"/>
      <c r="D715" s="92" t="s">
        <v>182</v>
      </c>
      <c r="E715" s="93" t="str">
        <f>CONCATENATE(E712,"-",B712,"-",D715)</f>
        <v>43-1-3</v>
      </c>
      <c r="F715" s="94" t="str">
        <f>VLOOKUP(E1:E722,種目一覧!D1:F506,3,0)</f>
        <v>SMBC</v>
      </c>
      <c r="G715" s="103" t="str">
        <f>VLOOKUP(E1:E722,種目一覧!D1:G506,4,0)</f>
        <v>えすえむびーしー</v>
      </c>
      <c r="H715" s="96" t="str">
        <f>VLOOKUP(E1:E722,種目一覧!D1:E506,2,0)</f>
        <v>三井住友銀行</v>
      </c>
      <c r="I715" s="97"/>
      <c r="J715" s="98" t="str">
        <f>'PGM (入力用)'!J716</f>
        <v/>
      </c>
      <c r="K715" s="99" t="str">
        <f>'PGM (入力用)'!K716</f>
        <v/>
      </c>
      <c r="L715" s="100" t="str">
        <f>'PGM (入力用)'!L716</f>
        <v/>
      </c>
      <c r="M715" s="101"/>
      <c r="N715" s="102"/>
    </row>
    <row r="716" spans="1:14" ht="19.5" customHeight="1">
      <c r="A716" s="6"/>
      <c r="B716" s="4"/>
      <c r="C716" s="91"/>
      <c r="D716" s="92" t="s">
        <v>183</v>
      </c>
      <c r="E716" s="93" t="str">
        <f>CONCATENATE(E712,"-",B712,"-",D716)</f>
        <v>43-1-4</v>
      </c>
      <c r="F716" s="94" t="str">
        <f>VLOOKUP(E1:E722,種目一覧!D1:F506,3,0)</f>
        <v>三井住友信託</v>
      </c>
      <c r="G716" s="103" t="str">
        <f>VLOOKUP(E1:E722,種目一覧!D1:G506,4,0)</f>
        <v>みついすみともしんたく</v>
      </c>
      <c r="H716" s="96" t="str">
        <f>VLOOKUP(E1:E722,種目一覧!D1:E506,2,0)</f>
        <v>三井住友信託</v>
      </c>
      <c r="I716" s="97"/>
      <c r="J716" s="98" t="str">
        <f>'PGM (入力用)'!J717</f>
        <v/>
      </c>
      <c r="K716" s="99" t="str">
        <f>'PGM (入力用)'!K717</f>
        <v/>
      </c>
      <c r="L716" s="100" t="str">
        <f>'PGM (入力用)'!L717</f>
        <v/>
      </c>
      <c r="M716" s="101"/>
      <c r="N716" s="102"/>
    </row>
    <row r="717" spans="1:14" ht="19.5" customHeight="1">
      <c r="A717" s="6"/>
      <c r="B717" s="4"/>
      <c r="C717" s="91"/>
      <c r="D717" s="92" t="s">
        <v>184</v>
      </c>
      <c r="E717" s="93" t="str">
        <f>CONCATENATE(E712,"-",B712,"-",D717)</f>
        <v>43-1-5</v>
      </c>
      <c r="F717" s="94" t="str">
        <f>VLOOKUP(E1:E722,種目一覧!D1:F506,3,0)</f>
        <v>　</v>
      </c>
      <c r="G717" s="95">
        <f>VLOOKUP(E1:E722,種目一覧!D1:G506,4,0)</f>
        <v>0</v>
      </c>
      <c r="H717" s="96" t="str">
        <f>VLOOKUP(E1:E722,種目一覧!D1:E506,2,0)</f>
        <v>　</v>
      </c>
      <c r="I717" s="97"/>
      <c r="J717" s="98" t="str">
        <f>'PGM (入力用)'!J718</f>
        <v/>
      </c>
      <c r="K717" s="99" t="str">
        <f>'PGM (入力用)'!K718</f>
        <v/>
      </c>
      <c r="L717" s="100" t="str">
        <f>'PGM (入力用)'!L718</f>
        <v/>
      </c>
      <c r="M717" s="101"/>
      <c r="N717" s="102"/>
    </row>
    <row r="718" spans="1:14" ht="19.5" customHeight="1">
      <c r="A718" s="6"/>
      <c r="B718" s="4"/>
      <c r="C718" s="91"/>
      <c r="D718" s="104" t="s">
        <v>185</v>
      </c>
      <c r="E718" s="93" t="str">
        <f>CONCATENATE(E712,"-",B712,"-",D718)</f>
        <v>43-1-6</v>
      </c>
      <c r="F718" s="105" t="str">
        <f>VLOOKUP(E1:E722,種目一覧!D1:F506,3,0)</f>
        <v>　</v>
      </c>
      <c r="G718" s="95">
        <f>VLOOKUP(E1:E722,種目一覧!D1:G506,4,0)</f>
        <v>0</v>
      </c>
      <c r="H718" s="106" t="str">
        <f>VLOOKUP(E1:E722,種目一覧!D1:E506,2,0)</f>
        <v>　</v>
      </c>
      <c r="I718" s="97"/>
      <c r="J718" s="107" t="str">
        <f>'PGM (入力用)'!J719</f>
        <v/>
      </c>
      <c r="K718" s="108" t="str">
        <f>'PGM (入力用)'!K719</f>
        <v/>
      </c>
      <c r="L718" s="109" t="str">
        <f>'PGM (入力用)'!L719</f>
        <v/>
      </c>
      <c r="M718" s="101"/>
      <c r="N718" s="102"/>
    </row>
    <row r="719" spans="1:14" ht="19.5" hidden="1" customHeight="1">
      <c r="A719" s="6"/>
      <c r="B719" s="4"/>
      <c r="C719" s="91"/>
      <c r="D719" s="104" t="s">
        <v>186</v>
      </c>
      <c r="E719" s="110" t="str">
        <f>CONCATENATE(E712,"-",B712,"-",D719)</f>
        <v>43-1-7</v>
      </c>
      <c r="F719" s="123" t="str">
        <f>VLOOKUP(E1:E722,種目一覧!D1:F506,3,0)</f>
        <v>　</v>
      </c>
      <c r="G719" s="112">
        <f>VLOOKUP(E1:E722,種目一覧!D1:G506,4,0)</f>
        <v>0</v>
      </c>
      <c r="H719" s="106" t="str">
        <f>VLOOKUP(E1:E722,種目一覧!D1:E506,2,0)</f>
        <v>　</v>
      </c>
      <c r="I719" s="114"/>
      <c r="J719" s="107" t="str">
        <f>'PGM (入力用)'!J720</f>
        <v/>
      </c>
      <c r="K719" s="108" t="str">
        <f>'PGM (入力用)'!K720</f>
        <v/>
      </c>
      <c r="L719" s="109" t="str">
        <f>'PGM (入力用)'!L720</f>
        <v/>
      </c>
      <c r="M719" s="115"/>
      <c r="N719" s="102"/>
    </row>
    <row r="720" spans="1:14" ht="19.5" customHeight="1">
      <c r="A720" s="6"/>
      <c r="B720" s="4"/>
      <c r="C720" s="4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5"/>
    </row>
    <row r="721" spans="1:14" ht="16.149999999999999" customHeight="1">
      <c r="A721" s="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5"/>
    </row>
    <row r="722" spans="1:14" ht="19.5" customHeight="1">
      <c r="A722" s="27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9"/>
    </row>
  </sheetData>
  <phoneticPr fontId="17"/>
  <pageMargins left="0.25" right="0.25" top="0.75" bottom="0.75" header="0.3" footer="0.3"/>
  <pageSetup fitToHeight="0" orientation="portrait" r:id="rId1"/>
  <headerFooter>
    <oddFooter>&amp;C&amp;"ヒラギノ角ゴ ProN W3,Regular"&amp;12&amp;K000000&amp;P</oddFooter>
  </headerFooter>
  <rowBreaks count="10" manualBreakCount="10">
    <brk id="40" max="13" man="1"/>
    <brk id="120" max="13" man="1"/>
    <brk id="221" max="13" man="1"/>
    <brk id="260" max="13" man="1"/>
    <brk id="321" max="13" man="1"/>
    <brk id="401" max="13" man="1"/>
    <brk id="481" max="13" man="1"/>
    <brk id="521" max="13" man="1"/>
    <brk id="600" max="13" man="1"/>
    <brk id="67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9"/>
  <sheetViews>
    <sheetView showGridLines="0" workbookViewId="0">
      <selection sqref="A1:J1"/>
    </sheetView>
  </sheetViews>
  <sheetFormatPr defaultColWidth="8.75" defaultRowHeight="13.5" customHeight="1"/>
  <cols>
    <col min="1" max="1" width="9.875" style="1" customWidth="1"/>
    <col min="2" max="2" width="5.875" style="1" customWidth="1"/>
    <col min="3" max="3" width="15.625" style="1" customWidth="1"/>
    <col min="4" max="7" width="10.625" style="1" customWidth="1"/>
    <col min="8" max="8" width="22.625" style="1" customWidth="1"/>
    <col min="9" max="9" width="13.75" style="1" customWidth="1"/>
    <col min="10" max="10" width="7.625" style="1" customWidth="1"/>
    <col min="11" max="11" width="8.75" style="1" customWidth="1"/>
    <col min="12" max="16384" width="8.75" style="1"/>
  </cols>
  <sheetData>
    <row r="1" spans="1:10" ht="26.25" customHeight="1">
      <c r="A1" s="384" t="s">
        <v>229</v>
      </c>
      <c r="B1" s="385"/>
      <c r="C1" s="385"/>
      <c r="D1" s="385"/>
      <c r="E1" s="385"/>
      <c r="F1" s="385"/>
      <c r="G1" s="385"/>
      <c r="H1" s="385"/>
      <c r="I1" s="385"/>
      <c r="J1" s="386"/>
    </row>
    <row r="2" spans="1:10" ht="18" customHeight="1">
      <c r="A2" s="145"/>
      <c r="B2" s="387" t="s">
        <v>230</v>
      </c>
      <c r="C2" s="388"/>
      <c r="D2" s="146" t="s">
        <v>231</v>
      </c>
      <c r="E2" s="147"/>
      <c r="F2" s="148"/>
      <c r="G2" s="147"/>
      <c r="H2" s="149" t="s">
        <v>232</v>
      </c>
      <c r="I2" s="149" t="s">
        <v>174</v>
      </c>
      <c r="J2" s="149" t="s">
        <v>233</v>
      </c>
    </row>
    <row r="3" spans="1:10" ht="18" customHeight="1">
      <c r="A3" s="150" t="s">
        <v>67</v>
      </c>
      <c r="B3" s="151" t="s">
        <v>234</v>
      </c>
      <c r="C3" s="152" t="s">
        <v>235</v>
      </c>
      <c r="D3" s="146" t="s">
        <v>236</v>
      </c>
      <c r="E3" s="153">
        <v>17</v>
      </c>
      <c r="F3" s="149" t="s">
        <v>237</v>
      </c>
      <c r="G3" s="153">
        <v>1140</v>
      </c>
      <c r="H3" s="149" t="s">
        <v>238</v>
      </c>
      <c r="I3" s="149" t="s">
        <v>239</v>
      </c>
      <c r="J3" s="154">
        <v>2018</v>
      </c>
    </row>
    <row r="4" spans="1:10" ht="18" customHeight="1">
      <c r="A4" s="155"/>
      <c r="B4" s="151" t="s">
        <v>240</v>
      </c>
      <c r="C4" s="152" t="s">
        <v>235</v>
      </c>
      <c r="D4" s="146" t="s">
        <v>241</v>
      </c>
      <c r="E4" s="153">
        <v>22</v>
      </c>
      <c r="F4" s="149" t="s">
        <v>242</v>
      </c>
      <c r="G4" s="153">
        <v>2290</v>
      </c>
      <c r="H4" s="149" t="s">
        <v>238</v>
      </c>
      <c r="I4" s="149" t="s">
        <v>239</v>
      </c>
      <c r="J4" s="154">
        <v>2017</v>
      </c>
    </row>
    <row r="5" spans="1:10" ht="18" customHeight="1">
      <c r="A5" s="155"/>
      <c r="B5" s="151" t="s">
        <v>57</v>
      </c>
      <c r="C5" s="152" t="s">
        <v>235</v>
      </c>
      <c r="D5" s="146" t="s">
        <v>243</v>
      </c>
      <c r="E5" s="153">
        <v>6</v>
      </c>
      <c r="F5" s="149" t="s">
        <v>244</v>
      </c>
      <c r="G5" s="153">
        <v>5012</v>
      </c>
      <c r="H5" s="149" t="s">
        <v>238</v>
      </c>
      <c r="I5" s="149" t="s">
        <v>239</v>
      </c>
      <c r="J5" s="154">
        <v>2017</v>
      </c>
    </row>
    <row r="6" spans="1:10" ht="18" customHeight="1">
      <c r="A6" s="155"/>
      <c r="B6" s="151" t="s">
        <v>93</v>
      </c>
      <c r="C6" s="152" t="s">
        <v>245</v>
      </c>
      <c r="D6" s="146" t="s">
        <v>246</v>
      </c>
      <c r="E6" s="153">
        <v>29</v>
      </c>
      <c r="F6" s="148"/>
      <c r="G6" s="147"/>
      <c r="H6" s="149" t="s">
        <v>247</v>
      </c>
      <c r="I6" s="149" t="s">
        <v>239</v>
      </c>
      <c r="J6" s="154">
        <v>2017</v>
      </c>
    </row>
    <row r="7" spans="1:10" ht="18" customHeight="1">
      <c r="A7" s="155"/>
      <c r="B7" s="151" t="s">
        <v>120</v>
      </c>
      <c r="C7" s="152" t="s">
        <v>245</v>
      </c>
      <c r="D7" s="156"/>
      <c r="E7" s="153">
        <v>14</v>
      </c>
      <c r="F7" s="148"/>
      <c r="G7" s="147"/>
      <c r="H7" s="147"/>
      <c r="I7" s="147"/>
      <c r="J7" s="154"/>
    </row>
    <row r="8" spans="1:10" ht="18" customHeight="1">
      <c r="A8" s="155"/>
      <c r="B8" s="151" t="s">
        <v>240</v>
      </c>
      <c r="C8" s="152" t="s">
        <v>248</v>
      </c>
      <c r="D8" s="146" t="s">
        <v>249</v>
      </c>
      <c r="E8" s="153">
        <v>39</v>
      </c>
      <c r="F8" s="149" t="s">
        <v>250</v>
      </c>
      <c r="G8" s="153">
        <v>2801</v>
      </c>
      <c r="H8" s="149" t="s">
        <v>251</v>
      </c>
      <c r="I8" s="149" t="s">
        <v>239</v>
      </c>
      <c r="J8" s="154">
        <v>2017</v>
      </c>
    </row>
    <row r="9" spans="1:10" ht="18" customHeight="1">
      <c r="A9" s="155"/>
      <c r="B9" s="151" t="s">
        <v>57</v>
      </c>
      <c r="C9" s="152" t="s">
        <v>248</v>
      </c>
      <c r="D9" s="146" t="s">
        <v>252</v>
      </c>
      <c r="E9" s="153">
        <v>9</v>
      </c>
      <c r="F9" s="149" t="s">
        <v>253</v>
      </c>
      <c r="G9" s="153">
        <v>10147</v>
      </c>
      <c r="H9" s="149" t="s">
        <v>254</v>
      </c>
      <c r="I9" s="149" t="s">
        <v>255</v>
      </c>
      <c r="J9" s="154">
        <v>2018</v>
      </c>
    </row>
    <row r="10" spans="1:10" ht="18" customHeight="1">
      <c r="A10" s="155"/>
      <c r="B10" s="151" t="s">
        <v>240</v>
      </c>
      <c r="C10" s="152" t="s">
        <v>256</v>
      </c>
      <c r="D10" s="146" t="s">
        <v>257</v>
      </c>
      <c r="E10" s="153">
        <v>27</v>
      </c>
      <c r="F10" s="149" t="s">
        <v>258</v>
      </c>
      <c r="G10" s="153">
        <v>2542</v>
      </c>
      <c r="H10" s="149" t="s">
        <v>259</v>
      </c>
      <c r="I10" s="149" t="s">
        <v>260</v>
      </c>
      <c r="J10" s="154">
        <v>2008</v>
      </c>
    </row>
    <row r="11" spans="1:10" ht="18" customHeight="1">
      <c r="A11" s="155"/>
      <c r="B11" s="151" t="s">
        <v>240</v>
      </c>
      <c r="C11" s="152" t="s">
        <v>104</v>
      </c>
      <c r="D11" s="146" t="s">
        <v>261</v>
      </c>
      <c r="E11" s="153">
        <v>34</v>
      </c>
      <c r="F11" s="149" t="s">
        <v>262</v>
      </c>
      <c r="G11" s="153">
        <v>2487</v>
      </c>
      <c r="H11" s="149" t="s">
        <v>259</v>
      </c>
      <c r="I11" s="149" t="s">
        <v>260</v>
      </c>
      <c r="J11" s="154">
        <v>2008</v>
      </c>
    </row>
    <row r="12" spans="1:10" ht="18" customHeight="1">
      <c r="A12" s="155"/>
      <c r="B12" s="151" t="s">
        <v>57</v>
      </c>
      <c r="C12" s="152" t="s">
        <v>58</v>
      </c>
      <c r="D12" s="146" t="s">
        <v>263</v>
      </c>
      <c r="E12" s="153">
        <v>2</v>
      </c>
      <c r="F12" s="149" t="s">
        <v>264</v>
      </c>
      <c r="G12" s="153">
        <v>5531</v>
      </c>
      <c r="H12" s="149" t="s">
        <v>251</v>
      </c>
      <c r="I12" s="149" t="s">
        <v>239</v>
      </c>
      <c r="J12" s="154">
        <v>2017</v>
      </c>
    </row>
    <row r="13" spans="1:10" ht="30" customHeight="1">
      <c r="A13" s="155"/>
      <c r="B13" s="151" t="s">
        <v>93</v>
      </c>
      <c r="C13" s="157" t="s">
        <v>109</v>
      </c>
      <c r="D13" s="146" t="s">
        <v>265</v>
      </c>
      <c r="E13" s="153">
        <v>12</v>
      </c>
      <c r="F13" s="149" t="s">
        <v>266</v>
      </c>
      <c r="G13" s="153">
        <v>14637</v>
      </c>
      <c r="H13" s="158" t="s">
        <v>267</v>
      </c>
      <c r="I13" s="149" t="s">
        <v>239</v>
      </c>
      <c r="J13" s="154">
        <v>2017</v>
      </c>
    </row>
    <row r="14" spans="1:10" ht="30" customHeight="1">
      <c r="A14" s="159"/>
      <c r="B14" s="151" t="s">
        <v>93</v>
      </c>
      <c r="C14" s="152" t="s">
        <v>268</v>
      </c>
      <c r="D14" s="146" t="s">
        <v>269</v>
      </c>
      <c r="E14" s="153">
        <v>42</v>
      </c>
      <c r="F14" s="149" t="s">
        <v>270</v>
      </c>
      <c r="G14" s="153">
        <v>13415</v>
      </c>
      <c r="H14" s="158" t="s">
        <v>271</v>
      </c>
      <c r="I14" s="149" t="s">
        <v>239</v>
      </c>
      <c r="J14" s="154">
        <v>2017</v>
      </c>
    </row>
    <row r="15" spans="1:10" ht="18" customHeight="1">
      <c r="A15" s="150" t="s">
        <v>272</v>
      </c>
      <c r="B15" s="151" t="s">
        <v>240</v>
      </c>
      <c r="C15" s="152" t="s">
        <v>235</v>
      </c>
      <c r="D15" s="146" t="s">
        <v>273</v>
      </c>
      <c r="E15" s="153">
        <v>21</v>
      </c>
      <c r="F15" s="149" t="s">
        <v>274</v>
      </c>
      <c r="G15" s="153">
        <v>2392</v>
      </c>
      <c r="H15" s="149" t="s">
        <v>275</v>
      </c>
      <c r="I15" s="149" t="s">
        <v>276</v>
      </c>
      <c r="J15" s="154">
        <v>2014</v>
      </c>
    </row>
    <row r="16" spans="1:10" ht="18" customHeight="1">
      <c r="A16" s="160" t="s">
        <v>82</v>
      </c>
      <c r="B16" s="151" t="s">
        <v>57</v>
      </c>
      <c r="C16" s="152" t="s">
        <v>235</v>
      </c>
      <c r="D16" s="146" t="s">
        <v>277</v>
      </c>
      <c r="E16" s="153">
        <v>5</v>
      </c>
      <c r="F16" s="149" t="s">
        <v>278</v>
      </c>
      <c r="G16" s="153">
        <v>5375</v>
      </c>
      <c r="H16" s="149" t="s">
        <v>279</v>
      </c>
      <c r="I16" s="149" t="s">
        <v>239</v>
      </c>
      <c r="J16" s="154">
        <v>2010</v>
      </c>
    </row>
    <row r="17" spans="1:10" ht="18" customHeight="1">
      <c r="A17" s="155"/>
      <c r="B17" s="151" t="s">
        <v>240</v>
      </c>
      <c r="C17" s="152" t="s">
        <v>248</v>
      </c>
      <c r="D17" s="146" t="s">
        <v>280</v>
      </c>
      <c r="E17" s="153">
        <v>38</v>
      </c>
      <c r="F17" s="149" t="s">
        <v>281</v>
      </c>
      <c r="G17" s="153">
        <v>2974</v>
      </c>
      <c r="H17" s="149" t="s">
        <v>282</v>
      </c>
      <c r="I17" s="149" t="s">
        <v>239</v>
      </c>
      <c r="J17" s="154">
        <v>2009</v>
      </c>
    </row>
    <row r="18" spans="1:10" ht="18" customHeight="1">
      <c r="A18" s="155"/>
      <c r="B18" s="151" t="s">
        <v>240</v>
      </c>
      <c r="C18" s="152" t="s">
        <v>256</v>
      </c>
      <c r="D18" s="146" t="s">
        <v>283</v>
      </c>
      <c r="E18" s="153">
        <v>26</v>
      </c>
      <c r="F18" s="149" t="s">
        <v>284</v>
      </c>
      <c r="G18" s="153">
        <v>2710</v>
      </c>
      <c r="H18" s="149" t="s">
        <v>285</v>
      </c>
      <c r="I18" s="149" t="s">
        <v>286</v>
      </c>
      <c r="J18" s="154">
        <v>2002</v>
      </c>
    </row>
    <row r="19" spans="1:10" ht="18" customHeight="1">
      <c r="A19" s="159"/>
      <c r="B19" s="151" t="s">
        <v>240</v>
      </c>
      <c r="C19" s="152" t="s">
        <v>104</v>
      </c>
      <c r="D19" s="146" t="s">
        <v>287</v>
      </c>
      <c r="E19" s="153">
        <v>33</v>
      </c>
      <c r="F19" s="149" t="s">
        <v>288</v>
      </c>
      <c r="G19" s="153">
        <v>2572</v>
      </c>
      <c r="H19" s="149" t="s">
        <v>279</v>
      </c>
      <c r="I19" s="149" t="s">
        <v>239</v>
      </c>
      <c r="J19" s="154">
        <v>2010</v>
      </c>
    </row>
    <row r="20" spans="1:10" ht="18" customHeight="1">
      <c r="A20" s="150" t="s">
        <v>272</v>
      </c>
      <c r="B20" s="151" t="s">
        <v>234</v>
      </c>
      <c r="C20" s="152" t="s">
        <v>235</v>
      </c>
      <c r="D20" s="146" t="s">
        <v>289</v>
      </c>
      <c r="E20" s="153">
        <v>19</v>
      </c>
      <c r="F20" s="149" t="s">
        <v>290</v>
      </c>
      <c r="G20" s="153">
        <v>1177</v>
      </c>
      <c r="H20" s="149" t="s">
        <v>291</v>
      </c>
      <c r="I20" s="149" t="s">
        <v>260</v>
      </c>
      <c r="J20" s="154">
        <v>2010</v>
      </c>
    </row>
    <row r="21" spans="1:10" ht="18" customHeight="1">
      <c r="A21" s="160" t="s">
        <v>70</v>
      </c>
      <c r="B21" s="151" t="s">
        <v>240</v>
      </c>
      <c r="C21" s="152" t="s">
        <v>245</v>
      </c>
      <c r="D21" s="146" t="s">
        <v>292</v>
      </c>
      <c r="E21" s="153">
        <v>3</v>
      </c>
      <c r="F21" s="149" t="s">
        <v>293</v>
      </c>
      <c r="G21" s="153">
        <v>2718</v>
      </c>
      <c r="H21" s="149" t="s">
        <v>294</v>
      </c>
      <c r="I21" s="149" t="s">
        <v>260</v>
      </c>
      <c r="J21" s="154">
        <v>2017</v>
      </c>
    </row>
    <row r="22" spans="1:10" ht="18" customHeight="1">
      <c r="A22" s="155"/>
      <c r="B22" s="151" t="s">
        <v>234</v>
      </c>
      <c r="C22" s="152" t="s">
        <v>248</v>
      </c>
      <c r="D22" s="146" t="s">
        <v>295</v>
      </c>
      <c r="E22" s="153">
        <v>36</v>
      </c>
      <c r="F22" s="149" t="s">
        <v>296</v>
      </c>
      <c r="G22" s="153">
        <v>1350</v>
      </c>
      <c r="H22" s="149" t="s">
        <v>282</v>
      </c>
      <c r="I22" s="149" t="s">
        <v>239</v>
      </c>
      <c r="J22" s="154">
        <v>2010</v>
      </c>
    </row>
    <row r="23" spans="1:10" ht="18" customHeight="1">
      <c r="A23" s="155"/>
      <c r="B23" s="151" t="s">
        <v>240</v>
      </c>
      <c r="C23" s="152" t="s">
        <v>297</v>
      </c>
      <c r="D23" s="146" t="s">
        <v>298</v>
      </c>
      <c r="E23" s="153">
        <v>7</v>
      </c>
      <c r="F23" s="149" t="s">
        <v>299</v>
      </c>
      <c r="G23" s="153">
        <v>3487</v>
      </c>
      <c r="H23" s="149" t="s">
        <v>300</v>
      </c>
      <c r="I23" s="149" t="s">
        <v>255</v>
      </c>
      <c r="J23" s="154">
        <v>2010</v>
      </c>
    </row>
    <row r="24" spans="1:10" ht="18" customHeight="1">
      <c r="A24" s="155"/>
      <c r="B24" s="151" t="s">
        <v>234</v>
      </c>
      <c r="C24" s="152" t="s">
        <v>256</v>
      </c>
      <c r="D24" s="146" t="s">
        <v>301</v>
      </c>
      <c r="E24" s="153">
        <v>24</v>
      </c>
      <c r="F24" s="149" t="s">
        <v>302</v>
      </c>
      <c r="G24" s="153">
        <v>1424</v>
      </c>
      <c r="H24" s="149" t="s">
        <v>303</v>
      </c>
      <c r="I24" s="149" t="s">
        <v>304</v>
      </c>
      <c r="J24" s="154">
        <v>2018</v>
      </c>
    </row>
    <row r="25" spans="1:10" ht="18" customHeight="1">
      <c r="A25" s="155"/>
      <c r="B25" s="151" t="s">
        <v>234</v>
      </c>
      <c r="C25" s="152" t="s">
        <v>104</v>
      </c>
      <c r="D25" s="146" t="s">
        <v>305</v>
      </c>
      <c r="E25" s="153">
        <v>31</v>
      </c>
      <c r="F25" s="149" t="s">
        <v>306</v>
      </c>
      <c r="G25" s="153">
        <v>1268</v>
      </c>
      <c r="H25" s="149" t="s">
        <v>307</v>
      </c>
      <c r="I25" s="149" t="s">
        <v>255</v>
      </c>
      <c r="J25" s="154">
        <v>2010</v>
      </c>
    </row>
    <row r="26" spans="1:10" ht="30" customHeight="1">
      <c r="A26" s="155"/>
      <c r="B26" s="151" t="s">
        <v>57</v>
      </c>
      <c r="C26" s="157" t="s">
        <v>109</v>
      </c>
      <c r="D26" s="146" t="s">
        <v>308</v>
      </c>
      <c r="E26" s="153">
        <v>10</v>
      </c>
      <c r="F26" s="149" t="s">
        <v>309</v>
      </c>
      <c r="G26" s="153">
        <v>5499</v>
      </c>
      <c r="H26" s="158" t="s">
        <v>310</v>
      </c>
      <c r="I26" s="149" t="s">
        <v>239</v>
      </c>
      <c r="J26" s="154">
        <v>2010</v>
      </c>
    </row>
    <row r="27" spans="1:10" ht="30" customHeight="1">
      <c r="A27" s="159"/>
      <c r="B27" s="151" t="s">
        <v>93</v>
      </c>
      <c r="C27" s="152" t="s">
        <v>268</v>
      </c>
      <c r="D27" s="146" t="s">
        <v>311</v>
      </c>
      <c r="E27" s="153">
        <v>40</v>
      </c>
      <c r="F27" s="149" t="s">
        <v>312</v>
      </c>
      <c r="G27" s="153">
        <v>14794</v>
      </c>
      <c r="H27" s="158" t="s">
        <v>313</v>
      </c>
      <c r="I27" s="149" t="s">
        <v>260</v>
      </c>
      <c r="J27" s="154">
        <v>2017</v>
      </c>
    </row>
    <row r="28" spans="1:10" ht="18" customHeight="1">
      <c r="A28" s="150" t="s">
        <v>272</v>
      </c>
      <c r="B28" s="151" t="s">
        <v>234</v>
      </c>
      <c r="C28" s="152" t="s">
        <v>235</v>
      </c>
      <c r="D28" s="146" t="s">
        <v>314</v>
      </c>
      <c r="E28" s="153">
        <v>18</v>
      </c>
      <c r="F28" s="149" t="s">
        <v>315</v>
      </c>
      <c r="G28" s="153">
        <v>1290</v>
      </c>
      <c r="H28" s="149" t="s">
        <v>316</v>
      </c>
      <c r="I28" s="149" t="s">
        <v>317</v>
      </c>
      <c r="J28" s="154">
        <v>1995</v>
      </c>
    </row>
    <row r="29" spans="1:10" ht="18" customHeight="1">
      <c r="A29" s="160" t="s">
        <v>62</v>
      </c>
      <c r="B29" s="151" t="s">
        <v>234</v>
      </c>
      <c r="C29" s="152" t="s">
        <v>248</v>
      </c>
      <c r="D29" s="146" t="s">
        <v>318</v>
      </c>
      <c r="E29" s="153">
        <v>35</v>
      </c>
      <c r="F29" s="149" t="s">
        <v>319</v>
      </c>
      <c r="G29" s="153">
        <v>1600</v>
      </c>
      <c r="H29" s="149" t="s">
        <v>320</v>
      </c>
      <c r="I29" s="149" t="s">
        <v>260</v>
      </c>
      <c r="J29" s="154">
        <v>2016</v>
      </c>
    </row>
    <row r="30" spans="1:10" ht="18" customHeight="1">
      <c r="A30" s="155"/>
      <c r="B30" s="151" t="s">
        <v>234</v>
      </c>
      <c r="C30" s="152" t="s">
        <v>256</v>
      </c>
      <c r="D30" s="146" t="s">
        <v>321</v>
      </c>
      <c r="E30" s="153">
        <v>23</v>
      </c>
      <c r="F30" s="149" t="s">
        <v>322</v>
      </c>
      <c r="G30" s="153">
        <v>1516</v>
      </c>
      <c r="H30" s="149" t="s">
        <v>323</v>
      </c>
      <c r="I30" s="149" t="s">
        <v>239</v>
      </c>
      <c r="J30" s="154">
        <v>2018</v>
      </c>
    </row>
    <row r="31" spans="1:10" ht="18" customHeight="1">
      <c r="A31" s="159"/>
      <c r="B31" s="151" t="s">
        <v>234</v>
      </c>
      <c r="C31" s="152" t="s">
        <v>104</v>
      </c>
      <c r="D31" s="146" t="s">
        <v>324</v>
      </c>
      <c r="E31" s="153">
        <v>30</v>
      </c>
      <c r="F31" s="149" t="s">
        <v>325</v>
      </c>
      <c r="G31" s="153">
        <v>1435</v>
      </c>
      <c r="H31" s="149" t="s">
        <v>326</v>
      </c>
      <c r="I31" s="149" t="s">
        <v>239</v>
      </c>
      <c r="J31" s="154">
        <v>2004</v>
      </c>
    </row>
    <row r="32" spans="1:10" ht="18" customHeight="1">
      <c r="A32" s="150" t="s">
        <v>56</v>
      </c>
      <c r="B32" s="151" t="s">
        <v>234</v>
      </c>
      <c r="C32" s="152" t="s">
        <v>235</v>
      </c>
      <c r="D32" s="146" t="s">
        <v>327</v>
      </c>
      <c r="E32" s="153">
        <v>20</v>
      </c>
      <c r="F32" s="149" t="s">
        <v>328</v>
      </c>
      <c r="G32" s="153">
        <v>1300</v>
      </c>
      <c r="H32" s="149" t="s">
        <v>329</v>
      </c>
      <c r="I32" s="149" t="s">
        <v>330</v>
      </c>
      <c r="J32" s="154">
        <v>1970</v>
      </c>
    </row>
    <row r="33" spans="1:10" ht="18" customHeight="1">
      <c r="A33" s="155"/>
      <c r="B33" s="151" t="s">
        <v>240</v>
      </c>
      <c r="C33" s="152" t="s">
        <v>235</v>
      </c>
      <c r="D33" s="146" t="s">
        <v>331</v>
      </c>
      <c r="E33" s="153">
        <v>4</v>
      </c>
      <c r="F33" s="149" t="s">
        <v>332</v>
      </c>
      <c r="G33" s="153">
        <v>2770</v>
      </c>
      <c r="H33" s="149" t="s">
        <v>333</v>
      </c>
      <c r="I33" s="149" t="s">
        <v>334</v>
      </c>
      <c r="J33" s="154">
        <v>2003</v>
      </c>
    </row>
    <row r="34" spans="1:10" ht="18" customHeight="1">
      <c r="A34" s="155"/>
      <c r="B34" s="151" t="s">
        <v>93</v>
      </c>
      <c r="C34" s="152" t="s">
        <v>245</v>
      </c>
      <c r="D34" s="156"/>
      <c r="E34" s="153">
        <v>28</v>
      </c>
      <c r="F34" s="148"/>
      <c r="G34" s="147"/>
      <c r="H34" s="147"/>
      <c r="I34" s="147"/>
      <c r="J34" s="154"/>
    </row>
    <row r="35" spans="1:10" ht="18" customHeight="1">
      <c r="A35" s="155"/>
      <c r="B35" s="151" t="s">
        <v>120</v>
      </c>
      <c r="C35" s="152" t="s">
        <v>245</v>
      </c>
      <c r="D35" s="156"/>
      <c r="E35" s="153">
        <v>13</v>
      </c>
      <c r="F35" s="148"/>
      <c r="G35" s="147"/>
      <c r="H35" s="147"/>
      <c r="I35" s="147"/>
      <c r="J35" s="154"/>
    </row>
    <row r="36" spans="1:10" ht="18" customHeight="1">
      <c r="A36" s="155"/>
      <c r="B36" s="151" t="s">
        <v>234</v>
      </c>
      <c r="C36" s="152" t="s">
        <v>248</v>
      </c>
      <c r="D36" s="146" t="s">
        <v>335</v>
      </c>
      <c r="E36" s="153">
        <v>37</v>
      </c>
      <c r="F36" s="149" t="s">
        <v>336</v>
      </c>
      <c r="G36" s="153">
        <v>1564</v>
      </c>
      <c r="H36" s="149" t="s">
        <v>337</v>
      </c>
      <c r="I36" s="149" t="s">
        <v>239</v>
      </c>
      <c r="J36" s="154">
        <v>2017</v>
      </c>
    </row>
    <row r="37" spans="1:10" ht="18" customHeight="1">
      <c r="A37" s="155"/>
      <c r="B37" s="151" t="s">
        <v>240</v>
      </c>
      <c r="C37" s="152" t="s">
        <v>248</v>
      </c>
      <c r="D37" s="146" t="s">
        <v>338</v>
      </c>
      <c r="E37" s="153">
        <v>8</v>
      </c>
      <c r="F37" s="149" t="s">
        <v>339</v>
      </c>
      <c r="G37" s="153">
        <v>3348</v>
      </c>
      <c r="H37" s="149" t="s">
        <v>340</v>
      </c>
      <c r="I37" s="149" t="s">
        <v>239</v>
      </c>
      <c r="J37" s="154">
        <v>2014</v>
      </c>
    </row>
    <row r="38" spans="1:10" ht="18" customHeight="1">
      <c r="A38" s="155"/>
      <c r="B38" s="151" t="s">
        <v>234</v>
      </c>
      <c r="C38" s="152" t="s">
        <v>256</v>
      </c>
      <c r="D38" s="146" t="s">
        <v>341</v>
      </c>
      <c r="E38" s="153">
        <v>25</v>
      </c>
      <c r="F38" s="149" t="s">
        <v>342</v>
      </c>
      <c r="G38" s="153">
        <v>1485</v>
      </c>
      <c r="H38" s="149" t="s">
        <v>343</v>
      </c>
      <c r="I38" s="149" t="s">
        <v>255</v>
      </c>
      <c r="J38" s="154">
        <v>2015</v>
      </c>
    </row>
    <row r="39" spans="1:10" ht="18" customHeight="1">
      <c r="A39" s="155"/>
      <c r="B39" s="151" t="s">
        <v>234</v>
      </c>
      <c r="C39" s="152" t="s">
        <v>104</v>
      </c>
      <c r="D39" s="146" t="s">
        <v>344</v>
      </c>
      <c r="E39" s="153">
        <v>32</v>
      </c>
      <c r="F39" s="149" t="s">
        <v>345</v>
      </c>
      <c r="G39" s="153">
        <v>1322</v>
      </c>
      <c r="H39" s="149" t="s">
        <v>346</v>
      </c>
      <c r="I39" s="149" t="s">
        <v>255</v>
      </c>
      <c r="J39" s="154">
        <v>2016</v>
      </c>
    </row>
    <row r="40" spans="1:10" ht="18" customHeight="1">
      <c r="A40" s="155"/>
      <c r="B40" s="151" t="s">
        <v>57</v>
      </c>
      <c r="C40" s="152" t="s">
        <v>58</v>
      </c>
      <c r="D40" s="146" t="s">
        <v>347</v>
      </c>
      <c r="E40" s="153">
        <v>1</v>
      </c>
      <c r="F40" s="149" t="s">
        <v>348</v>
      </c>
      <c r="G40" s="153">
        <v>10764</v>
      </c>
      <c r="H40" s="149" t="s">
        <v>349</v>
      </c>
      <c r="I40" s="149" t="s">
        <v>255</v>
      </c>
      <c r="J40" s="154">
        <v>2015</v>
      </c>
    </row>
    <row r="41" spans="1:10" ht="30" customHeight="1">
      <c r="A41" s="155"/>
      <c r="B41" s="151" t="s">
        <v>57</v>
      </c>
      <c r="C41" s="157" t="s">
        <v>109</v>
      </c>
      <c r="D41" s="146" t="s">
        <v>350</v>
      </c>
      <c r="E41" s="153">
        <v>11</v>
      </c>
      <c r="F41" s="149" t="s">
        <v>351</v>
      </c>
      <c r="G41" s="153">
        <v>5814</v>
      </c>
      <c r="H41" s="158" t="s">
        <v>352</v>
      </c>
      <c r="I41" s="149" t="s">
        <v>239</v>
      </c>
      <c r="J41" s="154">
        <v>2014</v>
      </c>
    </row>
    <row r="42" spans="1:10" ht="30" customHeight="1">
      <c r="A42" s="159"/>
      <c r="B42" s="151" t="s">
        <v>57</v>
      </c>
      <c r="C42" s="152" t="s">
        <v>268</v>
      </c>
      <c r="D42" s="146" t="s">
        <v>353</v>
      </c>
      <c r="E42" s="153">
        <v>41</v>
      </c>
      <c r="F42" s="149" t="s">
        <v>354</v>
      </c>
      <c r="G42" s="153">
        <v>5301</v>
      </c>
      <c r="H42" s="158" t="s">
        <v>355</v>
      </c>
      <c r="I42" s="149" t="s">
        <v>239</v>
      </c>
      <c r="J42" s="154">
        <v>2014</v>
      </c>
    </row>
    <row r="43" spans="1:10" ht="30" customHeight="1">
      <c r="A43" s="150" t="s">
        <v>356</v>
      </c>
      <c r="B43" s="151" t="s">
        <v>57</v>
      </c>
      <c r="C43" s="152" t="s">
        <v>357</v>
      </c>
      <c r="D43" s="146" t="s">
        <v>358</v>
      </c>
      <c r="E43" s="153">
        <v>16</v>
      </c>
      <c r="F43" s="149" t="s">
        <v>359</v>
      </c>
      <c r="G43" s="153">
        <v>5350</v>
      </c>
      <c r="H43" s="158" t="s">
        <v>360</v>
      </c>
      <c r="I43" s="149" t="s">
        <v>239</v>
      </c>
      <c r="J43" s="154">
        <v>2004</v>
      </c>
    </row>
    <row r="44" spans="1:10" ht="42" customHeight="1">
      <c r="A44" s="159"/>
      <c r="B44" s="151" t="s">
        <v>93</v>
      </c>
      <c r="C44" s="152" t="s">
        <v>361</v>
      </c>
      <c r="D44" s="146" t="s">
        <v>362</v>
      </c>
      <c r="E44" s="153">
        <v>43</v>
      </c>
      <c r="F44" s="149" t="s">
        <v>363</v>
      </c>
      <c r="G44" s="153">
        <v>14226</v>
      </c>
      <c r="H44" s="158" t="s">
        <v>364</v>
      </c>
      <c r="I44" s="149" t="s">
        <v>239</v>
      </c>
      <c r="J44" s="154">
        <v>2010</v>
      </c>
    </row>
    <row r="45" spans="1:10" ht="17.25" customHeight="1">
      <c r="A45" s="161" t="s">
        <v>365</v>
      </c>
      <c r="B45" s="162"/>
      <c r="C45" s="163"/>
      <c r="D45" s="164"/>
      <c r="E45" s="165"/>
      <c r="F45" s="166"/>
      <c r="G45" s="165"/>
      <c r="H45" s="165"/>
      <c r="I45" s="165"/>
      <c r="J45" s="167"/>
    </row>
    <row r="46" spans="1:10" ht="17.25" customHeight="1">
      <c r="A46" s="168"/>
      <c r="B46" s="169"/>
      <c r="C46" s="170"/>
      <c r="D46" s="171"/>
      <c r="E46" s="171"/>
      <c r="F46" s="172"/>
      <c r="G46" s="171"/>
      <c r="H46" s="171"/>
      <c r="I46" s="171"/>
      <c r="J46" s="173"/>
    </row>
    <row r="47" spans="1:10" ht="17.25" customHeight="1">
      <c r="A47" s="174"/>
      <c r="B47" s="175"/>
      <c r="C47" s="176"/>
      <c r="D47" s="177"/>
      <c r="E47" s="177"/>
      <c r="F47" s="178"/>
      <c r="G47" s="177"/>
      <c r="H47" s="177"/>
      <c r="I47" s="177"/>
      <c r="J47" s="179"/>
    </row>
    <row r="48" spans="1:10" ht="17.25" customHeight="1">
      <c r="A48" s="174"/>
      <c r="B48" s="175"/>
      <c r="C48" s="176"/>
      <c r="D48" s="177"/>
      <c r="E48" s="177"/>
      <c r="F48" s="178"/>
      <c r="G48" s="177"/>
      <c r="H48" s="177"/>
      <c r="I48" s="177"/>
      <c r="J48" s="179"/>
    </row>
    <row r="49" spans="1:10" ht="17.25" customHeight="1">
      <c r="A49" s="174"/>
      <c r="B49" s="175"/>
      <c r="C49" s="176"/>
      <c r="D49" s="177"/>
      <c r="E49" s="177"/>
      <c r="F49" s="178"/>
      <c r="G49" s="177"/>
      <c r="H49" s="177"/>
      <c r="I49" s="177"/>
      <c r="J49" s="179"/>
    </row>
    <row r="50" spans="1:10" ht="17.25" customHeight="1">
      <c r="A50" s="174"/>
      <c r="B50" s="175"/>
      <c r="C50" s="176"/>
      <c r="D50" s="177"/>
      <c r="E50" s="177"/>
      <c r="F50" s="178"/>
      <c r="G50" s="177"/>
      <c r="H50" s="177"/>
      <c r="I50" s="177"/>
      <c r="J50" s="179"/>
    </row>
    <row r="51" spans="1:10" ht="17.25" customHeight="1">
      <c r="A51" s="174"/>
      <c r="B51" s="175"/>
      <c r="C51" s="176"/>
      <c r="D51" s="177"/>
      <c r="E51" s="177"/>
      <c r="F51" s="178"/>
      <c r="G51" s="177"/>
      <c r="H51" s="177"/>
      <c r="I51" s="177"/>
      <c r="J51" s="179"/>
    </row>
    <row r="52" spans="1:10" ht="17.25" customHeight="1">
      <c r="A52" s="174"/>
      <c r="B52" s="175"/>
      <c r="C52" s="176"/>
      <c r="D52" s="177"/>
      <c r="E52" s="177"/>
      <c r="F52" s="178"/>
      <c r="G52" s="177"/>
      <c r="H52" s="177"/>
      <c r="I52" s="177"/>
      <c r="J52" s="179"/>
    </row>
    <row r="53" spans="1:10" ht="17.25" customHeight="1">
      <c r="A53" s="174"/>
      <c r="B53" s="175"/>
      <c r="C53" s="176"/>
      <c r="D53" s="177"/>
      <c r="E53" s="177"/>
      <c r="F53" s="178"/>
      <c r="G53" s="177"/>
      <c r="H53" s="177"/>
      <c r="I53" s="177"/>
      <c r="J53" s="179"/>
    </row>
    <row r="54" spans="1:10" ht="17.25" customHeight="1">
      <c r="A54" s="174"/>
      <c r="B54" s="175"/>
      <c r="C54" s="176"/>
      <c r="D54" s="177"/>
      <c r="E54" s="177"/>
      <c r="F54" s="178"/>
      <c r="G54" s="177"/>
      <c r="H54" s="177"/>
      <c r="I54" s="177"/>
      <c r="J54" s="179"/>
    </row>
    <row r="55" spans="1:10" ht="17.25" customHeight="1">
      <c r="A55" s="174"/>
      <c r="B55" s="175"/>
      <c r="C55" s="176"/>
      <c r="D55" s="177"/>
      <c r="E55" s="177"/>
      <c r="F55" s="178"/>
      <c r="G55" s="177"/>
      <c r="H55" s="177"/>
      <c r="I55" s="177"/>
      <c r="J55" s="179"/>
    </row>
    <row r="56" spans="1:10" ht="17.25" customHeight="1">
      <c r="A56" s="174"/>
      <c r="B56" s="175"/>
      <c r="C56" s="176"/>
      <c r="D56" s="177"/>
      <c r="E56" s="177"/>
      <c r="F56" s="178"/>
      <c r="G56" s="177"/>
      <c r="H56" s="177"/>
      <c r="I56" s="177"/>
      <c r="J56" s="179"/>
    </row>
    <row r="57" spans="1:10" ht="17.25" customHeight="1">
      <c r="A57" s="180"/>
      <c r="B57" s="181"/>
      <c r="C57" s="176"/>
      <c r="D57" s="177"/>
      <c r="E57" s="177"/>
      <c r="F57" s="178"/>
      <c r="G57" s="177"/>
      <c r="H57" s="177"/>
      <c r="I57" s="177"/>
      <c r="J57" s="179"/>
    </row>
    <row r="58" spans="1:10" ht="16.149999999999999" customHeight="1">
      <c r="A58" s="174"/>
      <c r="B58" s="175"/>
      <c r="C58" s="182"/>
      <c r="D58" s="182"/>
      <c r="E58" s="182"/>
      <c r="F58" s="182"/>
      <c r="G58" s="182"/>
      <c r="H58" s="182"/>
      <c r="I58" s="182"/>
      <c r="J58" s="183"/>
    </row>
    <row r="59" spans="1:10" ht="16.149999999999999" customHeight="1">
      <c r="A59" s="174"/>
      <c r="B59" s="175"/>
      <c r="C59" s="182"/>
      <c r="D59" s="182"/>
      <c r="E59" s="182"/>
      <c r="F59" s="182"/>
      <c r="G59" s="182"/>
      <c r="H59" s="182"/>
      <c r="I59" s="182"/>
      <c r="J59" s="183"/>
    </row>
    <row r="60" spans="1:10" ht="16.149999999999999" customHeight="1">
      <c r="A60" s="174"/>
      <c r="B60" s="175"/>
      <c r="C60" s="182"/>
      <c r="D60" s="182"/>
      <c r="E60" s="182"/>
      <c r="F60" s="182"/>
      <c r="G60" s="182"/>
      <c r="H60" s="182"/>
      <c r="I60" s="182"/>
      <c r="J60" s="183"/>
    </row>
    <row r="61" spans="1:10" ht="16.149999999999999" customHeight="1">
      <c r="A61" s="174"/>
      <c r="B61" s="175"/>
      <c r="C61" s="182"/>
      <c r="D61" s="182"/>
      <c r="E61" s="182"/>
      <c r="F61" s="182"/>
      <c r="G61" s="182"/>
      <c r="H61" s="182"/>
      <c r="I61" s="182"/>
      <c r="J61" s="183"/>
    </row>
    <row r="62" spans="1:10" ht="16.149999999999999" customHeight="1">
      <c r="A62" s="174"/>
      <c r="B62" s="175"/>
      <c r="C62" s="182"/>
      <c r="D62" s="182"/>
      <c r="E62" s="182"/>
      <c r="F62" s="182"/>
      <c r="G62" s="182"/>
      <c r="H62" s="182"/>
      <c r="I62" s="182"/>
      <c r="J62" s="183"/>
    </row>
    <row r="63" spans="1:10" ht="16.149999999999999" customHeight="1">
      <c r="A63" s="174"/>
      <c r="B63" s="175"/>
      <c r="C63" s="182"/>
      <c r="D63" s="182"/>
      <c r="E63" s="182"/>
      <c r="F63" s="182"/>
      <c r="G63" s="182"/>
      <c r="H63" s="182"/>
      <c r="I63" s="182"/>
      <c r="J63" s="183"/>
    </row>
    <row r="64" spans="1:10" ht="16.149999999999999" customHeight="1">
      <c r="A64" s="174"/>
      <c r="B64" s="175"/>
      <c r="C64" s="182"/>
      <c r="D64" s="182"/>
      <c r="E64" s="182"/>
      <c r="F64" s="182"/>
      <c r="G64" s="182"/>
      <c r="H64" s="182"/>
      <c r="I64" s="182"/>
      <c r="J64" s="183"/>
    </row>
    <row r="65" spans="1:10" ht="16.149999999999999" customHeight="1">
      <c r="A65" s="174"/>
      <c r="B65" s="175"/>
      <c r="C65" s="182"/>
      <c r="D65" s="182"/>
      <c r="E65" s="182"/>
      <c r="F65" s="182"/>
      <c r="G65" s="182"/>
      <c r="H65" s="182"/>
      <c r="I65" s="182"/>
      <c r="J65" s="183"/>
    </row>
    <row r="66" spans="1:10" ht="16.149999999999999" customHeight="1">
      <c r="A66" s="174"/>
      <c r="B66" s="175"/>
      <c r="C66" s="182"/>
      <c r="D66" s="182"/>
      <c r="E66" s="182"/>
      <c r="F66" s="182"/>
      <c r="G66" s="182"/>
      <c r="H66" s="182"/>
      <c r="I66" s="182"/>
      <c r="J66" s="183"/>
    </row>
    <row r="67" spans="1:10" ht="16.149999999999999" customHeight="1">
      <c r="A67" s="174"/>
      <c r="B67" s="175"/>
      <c r="C67" s="182"/>
      <c r="D67" s="182"/>
      <c r="E67" s="182"/>
      <c r="F67" s="182"/>
      <c r="G67" s="182"/>
      <c r="H67" s="182"/>
      <c r="I67" s="182"/>
      <c r="J67" s="183"/>
    </row>
    <row r="68" spans="1:10" ht="16.149999999999999" customHeight="1">
      <c r="A68" s="174"/>
      <c r="B68" s="175"/>
      <c r="C68" s="182"/>
      <c r="D68" s="182"/>
      <c r="E68" s="182"/>
      <c r="F68" s="182"/>
      <c r="G68" s="182"/>
      <c r="H68" s="182"/>
      <c r="I68" s="182"/>
      <c r="J68" s="183"/>
    </row>
    <row r="69" spans="1:10" ht="16.149999999999999" customHeight="1">
      <c r="A69" s="174"/>
      <c r="B69" s="175"/>
      <c r="C69" s="182"/>
      <c r="D69" s="182"/>
      <c r="E69" s="182"/>
      <c r="F69" s="182"/>
      <c r="G69" s="182"/>
      <c r="H69" s="182"/>
      <c r="I69" s="182"/>
      <c r="J69" s="183"/>
    </row>
    <row r="70" spans="1:10" ht="16.149999999999999" customHeight="1">
      <c r="A70" s="174"/>
      <c r="B70" s="175"/>
      <c r="C70" s="182"/>
      <c r="D70" s="182"/>
      <c r="E70" s="182"/>
      <c r="F70" s="182"/>
      <c r="G70" s="182"/>
      <c r="H70" s="182"/>
      <c r="I70" s="182"/>
      <c r="J70" s="183"/>
    </row>
    <row r="71" spans="1:10" ht="16.149999999999999" customHeight="1">
      <c r="A71" s="174"/>
      <c r="B71" s="175"/>
      <c r="C71" s="182"/>
      <c r="D71" s="182"/>
      <c r="E71" s="182"/>
      <c r="F71" s="182"/>
      <c r="G71" s="182"/>
      <c r="H71" s="182"/>
      <c r="I71" s="182"/>
      <c r="J71" s="183"/>
    </row>
    <row r="72" spans="1:10" ht="16.149999999999999" customHeight="1">
      <c r="A72" s="174"/>
      <c r="B72" s="175"/>
      <c r="C72" s="182"/>
      <c r="D72" s="182"/>
      <c r="E72" s="182"/>
      <c r="F72" s="182"/>
      <c r="G72" s="182"/>
      <c r="H72" s="182"/>
      <c r="I72" s="182"/>
      <c r="J72" s="183"/>
    </row>
    <row r="73" spans="1:10" ht="16.149999999999999" customHeight="1">
      <c r="A73" s="174"/>
      <c r="B73" s="175"/>
      <c r="C73" s="182"/>
      <c r="D73" s="182"/>
      <c r="E73" s="182"/>
      <c r="F73" s="182"/>
      <c r="G73" s="182"/>
      <c r="H73" s="182"/>
      <c r="I73" s="182"/>
      <c r="J73" s="183"/>
    </row>
    <row r="74" spans="1:10" ht="16.149999999999999" customHeight="1">
      <c r="A74" s="174"/>
      <c r="B74" s="175"/>
      <c r="C74" s="182"/>
      <c r="D74" s="182"/>
      <c r="E74" s="182"/>
      <c r="F74" s="182"/>
      <c r="G74" s="182"/>
      <c r="H74" s="182"/>
      <c r="I74" s="182"/>
      <c r="J74" s="183"/>
    </row>
    <row r="75" spans="1:10" ht="16.149999999999999" customHeight="1">
      <c r="A75" s="174"/>
      <c r="B75" s="175"/>
      <c r="C75" s="182"/>
      <c r="D75" s="182"/>
      <c r="E75" s="182"/>
      <c r="F75" s="182"/>
      <c r="G75" s="182"/>
      <c r="H75" s="182"/>
      <c r="I75" s="182"/>
      <c r="J75" s="183"/>
    </row>
    <row r="76" spans="1:10" ht="16.149999999999999" customHeight="1">
      <c r="A76" s="174"/>
      <c r="B76" s="175"/>
      <c r="C76" s="182"/>
      <c r="D76" s="182"/>
      <c r="E76" s="182"/>
      <c r="F76" s="182"/>
      <c r="G76" s="182"/>
      <c r="H76" s="182"/>
      <c r="I76" s="182"/>
      <c r="J76" s="183"/>
    </row>
    <row r="77" spans="1:10" ht="16.149999999999999" customHeight="1">
      <c r="A77" s="174"/>
      <c r="B77" s="175"/>
      <c r="C77" s="182"/>
      <c r="D77" s="182"/>
      <c r="E77" s="182"/>
      <c r="F77" s="182"/>
      <c r="G77" s="182"/>
      <c r="H77" s="182"/>
      <c r="I77" s="182"/>
      <c r="J77" s="183"/>
    </row>
    <row r="78" spans="1:10" ht="16.149999999999999" customHeight="1">
      <c r="A78" s="174"/>
      <c r="B78" s="175"/>
      <c r="C78" s="182"/>
      <c r="D78" s="182"/>
      <c r="E78" s="182"/>
      <c r="F78" s="182"/>
      <c r="G78" s="182"/>
      <c r="H78" s="182"/>
      <c r="I78" s="182"/>
      <c r="J78" s="183"/>
    </row>
    <row r="79" spans="1:10" ht="16.149999999999999" customHeight="1">
      <c r="A79" s="174"/>
      <c r="B79" s="175"/>
      <c r="C79" s="182"/>
      <c r="D79" s="182"/>
      <c r="E79" s="182"/>
      <c r="F79" s="182"/>
      <c r="G79" s="182"/>
      <c r="H79" s="182"/>
      <c r="I79" s="182"/>
      <c r="J79" s="183"/>
    </row>
    <row r="80" spans="1:10" ht="16.149999999999999" customHeight="1">
      <c r="A80" s="174"/>
      <c r="B80" s="175"/>
      <c r="C80" s="182"/>
      <c r="D80" s="182"/>
      <c r="E80" s="182"/>
      <c r="F80" s="182"/>
      <c r="G80" s="182"/>
      <c r="H80" s="182"/>
      <c r="I80" s="182"/>
      <c r="J80" s="183"/>
    </row>
    <row r="81" spans="1:10" ht="16.149999999999999" customHeight="1">
      <c r="A81" s="174"/>
      <c r="B81" s="175"/>
      <c r="C81" s="182"/>
      <c r="D81" s="182"/>
      <c r="E81" s="182"/>
      <c r="F81" s="182"/>
      <c r="G81" s="182"/>
      <c r="H81" s="182"/>
      <c r="I81" s="182"/>
      <c r="J81" s="183"/>
    </row>
    <row r="82" spans="1:10" ht="16.149999999999999" customHeight="1">
      <c r="A82" s="174"/>
      <c r="B82" s="175"/>
      <c r="C82" s="182"/>
      <c r="D82" s="182"/>
      <c r="E82" s="182"/>
      <c r="F82" s="182"/>
      <c r="G82" s="182"/>
      <c r="H82" s="182"/>
      <c r="I82" s="182"/>
      <c r="J82" s="183"/>
    </row>
    <row r="83" spans="1:10" ht="16.149999999999999" customHeight="1">
      <c r="A83" s="174"/>
      <c r="B83" s="175"/>
      <c r="C83" s="182"/>
      <c r="D83" s="182"/>
      <c r="E83" s="182"/>
      <c r="F83" s="182"/>
      <c r="G83" s="182"/>
      <c r="H83" s="182"/>
      <c r="I83" s="182"/>
      <c r="J83" s="183"/>
    </row>
    <row r="84" spans="1:10" ht="16.149999999999999" customHeight="1">
      <c r="A84" s="174"/>
      <c r="B84" s="175"/>
      <c r="C84" s="182"/>
      <c r="D84" s="182"/>
      <c r="E84" s="182"/>
      <c r="F84" s="182"/>
      <c r="G84" s="182"/>
      <c r="H84" s="182"/>
      <c r="I84" s="182"/>
      <c r="J84" s="183"/>
    </row>
    <row r="85" spans="1:10" ht="16.149999999999999" customHeight="1">
      <c r="A85" s="174"/>
      <c r="B85" s="175"/>
      <c r="C85" s="182"/>
      <c r="D85" s="182"/>
      <c r="E85" s="182"/>
      <c r="F85" s="182"/>
      <c r="G85" s="182"/>
      <c r="H85" s="182"/>
      <c r="I85" s="182"/>
      <c r="J85" s="183"/>
    </row>
    <row r="86" spans="1:10" ht="16.149999999999999" customHeight="1">
      <c r="A86" s="174"/>
      <c r="B86" s="175"/>
      <c r="C86" s="182"/>
      <c r="D86" s="182"/>
      <c r="E86" s="182"/>
      <c r="F86" s="182"/>
      <c r="G86" s="182"/>
      <c r="H86" s="182"/>
      <c r="I86" s="182"/>
      <c r="J86" s="183"/>
    </row>
    <row r="87" spans="1:10" ht="16.149999999999999" customHeight="1">
      <c r="A87" s="174"/>
      <c r="B87" s="175"/>
      <c r="C87" s="182"/>
      <c r="D87" s="182"/>
      <c r="E87" s="182"/>
      <c r="F87" s="182"/>
      <c r="G87" s="182"/>
      <c r="H87" s="182"/>
      <c r="I87" s="182"/>
      <c r="J87" s="183"/>
    </row>
    <row r="88" spans="1:10" ht="16.149999999999999" customHeight="1">
      <c r="A88" s="174"/>
      <c r="B88" s="175"/>
      <c r="C88" s="182"/>
      <c r="D88" s="182"/>
      <c r="E88" s="182"/>
      <c r="F88" s="182"/>
      <c r="G88" s="182"/>
      <c r="H88" s="182"/>
      <c r="I88" s="182"/>
      <c r="J88" s="183"/>
    </row>
    <row r="89" spans="1:10" ht="16.149999999999999" customHeight="1">
      <c r="A89" s="184"/>
      <c r="B89" s="185"/>
      <c r="C89" s="186"/>
      <c r="D89" s="186"/>
      <c r="E89" s="186"/>
      <c r="F89" s="186"/>
      <c r="G89" s="186"/>
      <c r="H89" s="186"/>
      <c r="I89" s="186"/>
      <c r="J89" s="187"/>
    </row>
  </sheetData>
  <mergeCells count="2">
    <mergeCell ref="A1:J1"/>
    <mergeCell ref="B2:C2"/>
  </mergeCells>
  <phoneticPr fontId="17"/>
  <pageMargins left="0.90551199999999998" right="0.90551199999999998" top="0.39370100000000002" bottom="0.39370100000000002" header="0.51181100000000002" footer="0.39370100000000002"/>
  <pageSetup scale="91" orientation="portrait"/>
  <headerFooter>
    <oddFooter>&amp;C&amp;"ヒラギノ角ゴ ProN W3,Regular"&amp;12&amp;K000000&amp;P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9"/>
  <sheetViews>
    <sheetView showGridLines="0" workbookViewId="0">
      <selection sqref="A1:J1"/>
    </sheetView>
  </sheetViews>
  <sheetFormatPr defaultColWidth="8.75" defaultRowHeight="12" customHeight="1"/>
  <cols>
    <col min="1" max="2" width="2.625" style="1" customWidth="1"/>
    <col min="3" max="3" width="3.125" style="1" customWidth="1"/>
    <col min="4" max="4" width="5.125" style="1" customWidth="1"/>
    <col min="5" max="6" width="15.625" style="1" customWidth="1"/>
    <col min="7" max="12" width="7.625" style="1" customWidth="1"/>
    <col min="13" max="13" width="8.75" style="1" customWidth="1"/>
    <col min="14" max="16384" width="8.75" style="1"/>
  </cols>
  <sheetData>
    <row r="1" spans="1:12" ht="27.95" customHeight="1">
      <c r="A1" s="389" t="s">
        <v>366</v>
      </c>
      <c r="B1" s="390"/>
      <c r="C1" s="390"/>
      <c r="D1" s="390"/>
      <c r="E1" s="390"/>
      <c r="F1" s="390"/>
      <c r="G1" s="391"/>
      <c r="H1" s="390"/>
      <c r="I1" s="390"/>
      <c r="J1" s="390"/>
      <c r="K1" s="390"/>
      <c r="L1" s="392"/>
    </row>
    <row r="2" spans="1:12" ht="103.5" customHeight="1">
      <c r="A2" s="397" t="s">
        <v>367</v>
      </c>
      <c r="B2" s="398"/>
      <c r="C2" s="398"/>
      <c r="D2" s="398"/>
      <c r="E2" s="399"/>
      <c r="F2" s="189" t="s">
        <v>368</v>
      </c>
      <c r="G2" s="189" t="s">
        <v>369</v>
      </c>
      <c r="H2" s="189" t="s">
        <v>370</v>
      </c>
      <c r="I2" s="189" t="s">
        <v>255</v>
      </c>
      <c r="J2" s="189" t="s">
        <v>371</v>
      </c>
      <c r="K2" s="189" t="s">
        <v>11</v>
      </c>
      <c r="L2" s="189" t="s">
        <v>372</v>
      </c>
    </row>
    <row r="3" spans="1:12" ht="15.75" customHeight="1">
      <c r="A3" s="395" t="s">
        <v>373</v>
      </c>
      <c r="B3" s="190" t="s">
        <v>67</v>
      </c>
      <c r="C3" s="191"/>
      <c r="D3" s="191"/>
      <c r="E3" s="191"/>
      <c r="F3" s="191"/>
      <c r="G3" s="191"/>
      <c r="H3" s="191"/>
      <c r="I3" s="191"/>
      <c r="J3" s="191"/>
      <c r="K3" s="191"/>
      <c r="L3" s="192"/>
    </row>
    <row r="4" spans="1:12" ht="15" customHeight="1">
      <c r="A4" s="396"/>
      <c r="B4" s="193"/>
      <c r="C4" s="194" t="s">
        <v>374</v>
      </c>
      <c r="D4" s="195" t="s">
        <v>57</v>
      </c>
      <c r="E4" s="196" t="s">
        <v>58</v>
      </c>
      <c r="F4" s="197" t="s">
        <v>375</v>
      </c>
      <c r="G4" s="198">
        <v>0</v>
      </c>
      <c r="H4" s="198">
        <v>0</v>
      </c>
      <c r="I4" s="198">
        <v>0</v>
      </c>
      <c r="J4" s="198">
        <v>0</v>
      </c>
      <c r="K4" s="198">
        <v>0</v>
      </c>
      <c r="L4" s="198">
        <v>0</v>
      </c>
    </row>
    <row r="5" spans="1:12" ht="15" customHeight="1">
      <c r="A5" s="396"/>
      <c r="B5" s="193"/>
      <c r="C5" s="199" t="s">
        <v>376</v>
      </c>
      <c r="D5" s="200" t="s">
        <v>57</v>
      </c>
      <c r="E5" s="201" t="s">
        <v>235</v>
      </c>
      <c r="F5" s="202" t="s">
        <v>377</v>
      </c>
      <c r="G5" s="203">
        <v>0</v>
      </c>
      <c r="H5" s="203">
        <v>0</v>
      </c>
      <c r="I5" s="203">
        <v>0</v>
      </c>
      <c r="J5" s="203">
        <v>0</v>
      </c>
      <c r="K5" s="203">
        <v>0</v>
      </c>
      <c r="L5" s="203">
        <v>0</v>
      </c>
    </row>
    <row r="6" spans="1:12" ht="15" customHeight="1">
      <c r="A6" s="396"/>
      <c r="B6" s="193"/>
      <c r="C6" s="199" t="s">
        <v>378</v>
      </c>
      <c r="D6" s="200" t="s">
        <v>57</v>
      </c>
      <c r="E6" s="201" t="s">
        <v>248</v>
      </c>
      <c r="F6" s="202" t="s">
        <v>379</v>
      </c>
      <c r="G6" s="203">
        <v>0</v>
      </c>
      <c r="H6" s="203">
        <v>0</v>
      </c>
      <c r="I6" s="203">
        <v>0</v>
      </c>
      <c r="J6" s="203">
        <v>0</v>
      </c>
      <c r="K6" s="203">
        <v>0</v>
      </c>
      <c r="L6" s="203">
        <v>0</v>
      </c>
    </row>
    <row r="7" spans="1:12" ht="15" customHeight="1">
      <c r="A7" s="396"/>
      <c r="B7" s="193"/>
      <c r="C7" s="199" t="s">
        <v>380</v>
      </c>
      <c r="D7" s="200" t="s">
        <v>93</v>
      </c>
      <c r="E7" s="201" t="s">
        <v>109</v>
      </c>
      <c r="F7" s="202" t="s">
        <v>381</v>
      </c>
      <c r="G7" s="203">
        <v>0</v>
      </c>
      <c r="H7" s="203">
        <v>0</v>
      </c>
      <c r="I7" s="203">
        <v>0</v>
      </c>
      <c r="J7" s="203">
        <v>0</v>
      </c>
      <c r="K7" s="203">
        <v>0</v>
      </c>
      <c r="L7" s="203">
        <v>0</v>
      </c>
    </row>
    <row r="8" spans="1:12" ht="15" customHeight="1">
      <c r="A8" s="396"/>
      <c r="B8" s="193"/>
      <c r="C8" s="199" t="s">
        <v>382</v>
      </c>
      <c r="D8" s="200" t="s">
        <v>240</v>
      </c>
      <c r="E8" s="201" t="s">
        <v>235</v>
      </c>
      <c r="F8" s="202" t="s">
        <v>383</v>
      </c>
      <c r="G8" s="203">
        <v>0</v>
      </c>
      <c r="H8" s="203">
        <v>0</v>
      </c>
      <c r="I8" s="203">
        <v>0</v>
      </c>
      <c r="J8" s="203">
        <v>0</v>
      </c>
      <c r="K8" s="203">
        <v>0</v>
      </c>
      <c r="L8" s="203">
        <v>0</v>
      </c>
    </row>
    <row r="9" spans="1:12" ht="15" customHeight="1">
      <c r="A9" s="396"/>
      <c r="B9" s="193"/>
      <c r="C9" s="199" t="s">
        <v>384</v>
      </c>
      <c r="D9" s="200" t="s">
        <v>240</v>
      </c>
      <c r="E9" s="201" t="s">
        <v>256</v>
      </c>
      <c r="F9" s="202" t="s">
        <v>385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</row>
    <row r="10" spans="1:12" ht="15" customHeight="1">
      <c r="A10" s="396"/>
      <c r="B10" s="193"/>
      <c r="C10" s="199" t="s">
        <v>386</v>
      </c>
      <c r="D10" s="200" t="s">
        <v>240</v>
      </c>
      <c r="E10" s="201" t="s">
        <v>104</v>
      </c>
      <c r="F10" s="202" t="s">
        <v>387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</row>
    <row r="11" spans="1:12" ht="15" customHeight="1">
      <c r="A11" s="396"/>
      <c r="B11" s="193"/>
      <c r="C11" s="199" t="s">
        <v>388</v>
      </c>
      <c r="D11" s="200" t="s">
        <v>240</v>
      </c>
      <c r="E11" s="201" t="s">
        <v>248</v>
      </c>
      <c r="F11" s="202" t="s">
        <v>389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</row>
    <row r="12" spans="1:12" ht="15" customHeight="1">
      <c r="A12" s="396"/>
      <c r="B12" s="193"/>
      <c r="C12" s="204" t="s">
        <v>390</v>
      </c>
      <c r="D12" s="205" t="s">
        <v>93</v>
      </c>
      <c r="E12" s="206" t="s">
        <v>268</v>
      </c>
      <c r="F12" s="207" t="s">
        <v>391</v>
      </c>
      <c r="G12" s="208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</row>
    <row r="13" spans="1:12" ht="15" customHeight="1">
      <c r="A13" s="396"/>
      <c r="B13" s="209"/>
      <c r="C13" s="210"/>
      <c r="D13" s="211" t="s">
        <v>392</v>
      </c>
      <c r="E13" s="188"/>
      <c r="F13" s="212"/>
      <c r="G13" s="213">
        <f t="shared" ref="G13:L13" si="0">SUM(G4:G12)</f>
        <v>0</v>
      </c>
      <c r="H13" s="213">
        <f t="shared" si="0"/>
        <v>0</v>
      </c>
      <c r="I13" s="213">
        <f t="shared" si="0"/>
        <v>0</v>
      </c>
      <c r="J13" s="213">
        <f t="shared" si="0"/>
        <v>0</v>
      </c>
      <c r="K13" s="213">
        <f t="shared" si="0"/>
        <v>0</v>
      </c>
      <c r="L13" s="213">
        <f t="shared" si="0"/>
        <v>0</v>
      </c>
    </row>
    <row r="14" spans="1:12" ht="15" customHeight="1">
      <c r="A14" s="396"/>
      <c r="B14" s="190" t="s">
        <v>82</v>
      </c>
      <c r="C14" s="214"/>
      <c r="D14" s="215"/>
      <c r="E14" s="191"/>
      <c r="F14" s="191"/>
      <c r="G14" s="191"/>
      <c r="H14" s="191"/>
      <c r="I14" s="191"/>
      <c r="J14" s="191"/>
      <c r="K14" s="191"/>
      <c r="L14" s="192"/>
    </row>
    <row r="15" spans="1:12" ht="15" customHeight="1">
      <c r="A15" s="396"/>
      <c r="B15" s="193"/>
      <c r="C15" s="194" t="s">
        <v>393</v>
      </c>
      <c r="D15" s="195" t="s">
        <v>57</v>
      </c>
      <c r="E15" s="196" t="s">
        <v>235</v>
      </c>
      <c r="F15" s="197" t="s">
        <v>394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</row>
    <row r="16" spans="1:12" ht="15" customHeight="1">
      <c r="A16" s="396"/>
      <c r="B16" s="193"/>
      <c r="C16" s="199" t="s">
        <v>395</v>
      </c>
      <c r="D16" s="200" t="s">
        <v>240</v>
      </c>
      <c r="E16" s="201" t="s">
        <v>235</v>
      </c>
      <c r="F16" s="202" t="s">
        <v>396</v>
      </c>
      <c r="G16" s="203">
        <v>0</v>
      </c>
      <c r="H16" s="203">
        <v>0</v>
      </c>
      <c r="I16" s="203">
        <v>0</v>
      </c>
      <c r="J16" s="203">
        <v>0</v>
      </c>
      <c r="K16" s="203">
        <v>0</v>
      </c>
      <c r="L16" s="203">
        <v>0</v>
      </c>
    </row>
    <row r="17" spans="1:12" ht="15" customHeight="1">
      <c r="A17" s="396"/>
      <c r="B17" s="193"/>
      <c r="C17" s="199" t="s">
        <v>397</v>
      </c>
      <c r="D17" s="200" t="s">
        <v>240</v>
      </c>
      <c r="E17" s="201" t="s">
        <v>256</v>
      </c>
      <c r="F17" s="202" t="s">
        <v>398</v>
      </c>
      <c r="G17" s="203">
        <v>0</v>
      </c>
      <c r="H17" s="203">
        <v>0</v>
      </c>
      <c r="I17" s="203">
        <v>0</v>
      </c>
      <c r="J17" s="203">
        <v>0</v>
      </c>
      <c r="K17" s="203">
        <v>0</v>
      </c>
      <c r="L17" s="203">
        <v>0</v>
      </c>
    </row>
    <row r="18" spans="1:12" ht="15" customHeight="1">
      <c r="A18" s="396"/>
      <c r="B18" s="193"/>
      <c r="C18" s="199" t="s">
        <v>399</v>
      </c>
      <c r="D18" s="200" t="s">
        <v>240</v>
      </c>
      <c r="E18" s="201" t="s">
        <v>104</v>
      </c>
      <c r="F18" s="202" t="s">
        <v>400</v>
      </c>
      <c r="G18" s="203">
        <v>0</v>
      </c>
      <c r="H18" s="203">
        <v>0</v>
      </c>
      <c r="I18" s="203">
        <v>0</v>
      </c>
      <c r="J18" s="203">
        <v>0</v>
      </c>
      <c r="K18" s="203">
        <v>0</v>
      </c>
      <c r="L18" s="203">
        <v>0</v>
      </c>
    </row>
    <row r="19" spans="1:12" ht="15" customHeight="1">
      <c r="A19" s="396"/>
      <c r="B19" s="193"/>
      <c r="C19" s="204" t="s">
        <v>401</v>
      </c>
      <c r="D19" s="205" t="s">
        <v>240</v>
      </c>
      <c r="E19" s="206" t="s">
        <v>248</v>
      </c>
      <c r="F19" s="207" t="s">
        <v>402</v>
      </c>
      <c r="G19" s="208">
        <v>0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</row>
    <row r="20" spans="1:12" ht="15" customHeight="1">
      <c r="A20" s="396"/>
      <c r="B20" s="209"/>
      <c r="C20" s="210"/>
      <c r="D20" s="211" t="s">
        <v>392</v>
      </c>
      <c r="E20" s="188"/>
      <c r="F20" s="212"/>
      <c r="G20" s="213">
        <f t="shared" ref="G20:L20" si="1">SUM(G15:G19)</f>
        <v>0</v>
      </c>
      <c r="H20" s="213">
        <f t="shared" si="1"/>
        <v>0</v>
      </c>
      <c r="I20" s="213">
        <f t="shared" si="1"/>
        <v>0</v>
      </c>
      <c r="J20" s="213">
        <f t="shared" si="1"/>
        <v>0</v>
      </c>
      <c r="K20" s="213">
        <f t="shared" si="1"/>
        <v>0</v>
      </c>
      <c r="L20" s="213">
        <f t="shared" si="1"/>
        <v>0</v>
      </c>
    </row>
    <row r="21" spans="1:12" ht="15" customHeight="1">
      <c r="A21" s="396"/>
      <c r="B21" s="190" t="s">
        <v>70</v>
      </c>
      <c r="C21" s="214"/>
      <c r="D21" s="215"/>
      <c r="E21" s="191"/>
      <c r="F21" s="191"/>
      <c r="G21" s="191"/>
      <c r="H21" s="191"/>
      <c r="I21" s="191"/>
      <c r="J21" s="191"/>
      <c r="K21" s="191"/>
      <c r="L21" s="192"/>
    </row>
    <row r="22" spans="1:12" ht="15" customHeight="1">
      <c r="A22" s="396"/>
      <c r="B22" s="193"/>
      <c r="C22" s="194" t="s">
        <v>403</v>
      </c>
      <c r="D22" s="195" t="s">
        <v>234</v>
      </c>
      <c r="E22" s="196" t="s">
        <v>235</v>
      </c>
      <c r="F22" s="197" t="s">
        <v>404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</row>
    <row r="23" spans="1:12" ht="15" customHeight="1">
      <c r="A23" s="396"/>
      <c r="B23" s="193"/>
      <c r="C23" s="199" t="s">
        <v>405</v>
      </c>
      <c r="D23" s="200" t="s">
        <v>234</v>
      </c>
      <c r="E23" s="201" t="s">
        <v>256</v>
      </c>
      <c r="F23" s="202" t="s">
        <v>406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</row>
    <row r="24" spans="1:12" ht="15" customHeight="1">
      <c r="A24" s="396"/>
      <c r="B24" s="193"/>
      <c r="C24" s="199" t="s">
        <v>407</v>
      </c>
      <c r="D24" s="200" t="s">
        <v>234</v>
      </c>
      <c r="E24" s="201" t="s">
        <v>104</v>
      </c>
      <c r="F24" s="202" t="s">
        <v>408</v>
      </c>
      <c r="G24" s="203">
        <v>0</v>
      </c>
      <c r="H24" s="203">
        <v>0</v>
      </c>
      <c r="I24" s="203">
        <v>0</v>
      </c>
      <c r="J24" s="203">
        <v>0</v>
      </c>
      <c r="K24" s="203">
        <v>0</v>
      </c>
      <c r="L24" s="203">
        <v>0</v>
      </c>
    </row>
    <row r="25" spans="1:12" ht="15" customHeight="1">
      <c r="A25" s="396"/>
      <c r="B25" s="193"/>
      <c r="C25" s="204" t="s">
        <v>409</v>
      </c>
      <c r="D25" s="205" t="s">
        <v>234</v>
      </c>
      <c r="E25" s="206" t="s">
        <v>248</v>
      </c>
      <c r="F25" s="207" t="s">
        <v>410</v>
      </c>
      <c r="G25" s="208">
        <v>0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</row>
    <row r="26" spans="1:12" ht="15" customHeight="1">
      <c r="A26" s="396"/>
      <c r="B26" s="209"/>
      <c r="C26" s="210"/>
      <c r="D26" s="211" t="s">
        <v>392</v>
      </c>
      <c r="E26" s="188"/>
      <c r="F26" s="212"/>
      <c r="G26" s="213">
        <f t="shared" ref="G26:L26" si="2">SUM(G22:G25)</f>
        <v>0</v>
      </c>
      <c r="H26" s="213">
        <f t="shared" si="2"/>
        <v>0</v>
      </c>
      <c r="I26" s="213">
        <f t="shared" si="2"/>
        <v>0</v>
      </c>
      <c r="J26" s="213">
        <f t="shared" si="2"/>
        <v>0</v>
      </c>
      <c r="K26" s="213">
        <f t="shared" si="2"/>
        <v>0</v>
      </c>
      <c r="L26" s="213">
        <f t="shared" si="2"/>
        <v>0</v>
      </c>
    </row>
    <row r="27" spans="1:12" ht="15" customHeight="1">
      <c r="A27" s="396"/>
      <c r="B27" s="190" t="s">
        <v>62</v>
      </c>
      <c r="C27" s="214"/>
      <c r="D27" s="215"/>
      <c r="E27" s="191"/>
      <c r="F27" s="191"/>
      <c r="G27" s="191"/>
      <c r="H27" s="191"/>
      <c r="I27" s="191"/>
      <c r="J27" s="191"/>
      <c r="K27" s="191"/>
      <c r="L27" s="192"/>
    </row>
    <row r="28" spans="1:12" ht="15" customHeight="1">
      <c r="A28" s="396"/>
      <c r="B28" s="193"/>
      <c r="C28" s="194" t="s">
        <v>411</v>
      </c>
      <c r="D28" s="195" t="s">
        <v>234</v>
      </c>
      <c r="E28" s="196" t="s">
        <v>235</v>
      </c>
      <c r="F28" s="197" t="s">
        <v>412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</row>
    <row r="29" spans="1:12" ht="15" customHeight="1">
      <c r="A29" s="396"/>
      <c r="B29" s="193"/>
      <c r="C29" s="199" t="s">
        <v>413</v>
      </c>
      <c r="D29" s="200" t="s">
        <v>234</v>
      </c>
      <c r="E29" s="201" t="s">
        <v>256</v>
      </c>
      <c r="F29" s="202" t="s">
        <v>414</v>
      </c>
      <c r="G29" s="203">
        <v>0</v>
      </c>
      <c r="H29" s="203">
        <v>0</v>
      </c>
      <c r="I29" s="203">
        <v>0</v>
      </c>
      <c r="J29" s="203">
        <v>0</v>
      </c>
      <c r="K29" s="203">
        <v>0</v>
      </c>
      <c r="L29" s="203">
        <v>0</v>
      </c>
    </row>
    <row r="30" spans="1:12" ht="15" customHeight="1">
      <c r="A30" s="396"/>
      <c r="B30" s="193"/>
      <c r="C30" s="199" t="s">
        <v>415</v>
      </c>
      <c r="D30" s="200" t="s">
        <v>234</v>
      </c>
      <c r="E30" s="201" t="s">
        <v>104</v>
      </c>
      <c r="F30" s="202" t="s">
        <v>416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</row>
    <row r="31" spans="1:12" ht="15" customHeight="1">
      <c r="A31" s="396"/>
      <c r="B31" s="193"/>
      <c r="C31" s="204" t="s">
        <v>417</v>
      </c>
      <c r="D31" s="205" t="s">
        <v>234</v>
      </c>
      <c r="E31" s="206" t="s">
        <v>248</v>
      </c>
      <c r="F31" s="207" t="s">
        <v>418</v>
      </c>
      <c r="G31" s="208">
        <v>0</v>
      </c>
      <c r="H31" s="208">
        <v>0</v>
      </c>
      <c r="I31" s="208">
        <v>0</v>
      </c>
      <c r="J31" s="208">
        <v>0</v>
      </c>
      <c r="K31" s="208">
        <v>0</v>
      </c>
      <c r="L31" s="208">
        <v>0</v>
      </c>
    </row>
    <row r="32" spans="1:12" ht="15" customHeight="1">
      <c r="A32" s="396"/>
      <c r="B32" s="209"/>
      <c r="C32" s="210"/>
      <c r="D32" s="211" t="s">
        <v>392</v>
      </c>
      <c r="E32" s="188"/>
      <c r="F32" s="212"/>
      <c r="G32" s="213">
        <f t="shared" ref="G32:L32" si="3">SUM(G28:G31)</f>
        <v>0</v>
      </c>
      <c r="H32" s="213">
        <f t="shared" si="3"/>
        <v>0</v>
      </c>
      <c r="I32" s="213">
        <f t="shared" si="3"/>
        <v>0</v>
      </c>
      <c r="J32" s="213">
        <f t="shared" si="3"/>
        <v>0</v>
      </c>
      <c r="K32" s="213">
        <f t="shared" si="3"/>
        <v>0</v>
      </c>
      <c r="L32" s="213">
        <f t="shared" si="3"/>
        <v>0</v>
      </c>
    </row>
    <row r="33" spans="1:12" ht="15" customHeight="1">
      <c r="A33" s="216"/>
      <c r="B33" s="217" t="s">
        <v>419</v>
      </c>
      <c r="C33" s="218"/>
      <c r="D33" s="218"/>
      <c r="E33" s="219"/>
      <c r="F33" s="220"/>
      <c r="G33" s="221">
        <f t="shared" ref="G33:L33" si="4">SUM(G13,G20,G26,G32)</f>
        <v>0</v>
      </c>
      <c r="H33" s="221">
        <f t="shared" si="4"/>
        <v>0</v>
      </c>
      <c r="I33" s="221">
        <f t="shared" si="4"/>
        <v>0</v>
      </c>
      <c r="J33" s="221">
        <f t="shared" si="4"/>
        <v>0</v>
      </c>
      <c r="K33" s="221">
        <f t="shared" si="4"/>
        <v>0</v>
      </c>
      <c r="L33" s="221">
        <f t="shared" si="4"/>
        <v>0</v>
      </c>
    </row>
    <row r="34" spans="1:12" ht="15" customHeight="1">
      <c r="A34" s="222"/>
      <c r="B34" s="223" t="s">
        <v>420</v>
      </c>
      <c r="C34" s="143"/>
      <c r="D34" s="143"/>
      <c r="E34" s="224"/>
      <c r="F34" s="225"/>
      <c r="G34" s="226">
        <f t="shared" ref="G34:L34" si="5">RANK(G33,$G$33:$L$33,0)</f>
        <v>1</v>
      </c>
      <c r="H34" s="226">
        <f t="shared" si="5"/>
        <v>1</v>
      </c>
      <c r="I34" s="226">
        <f t="shared" si="5"/>
        <v>1</v>
      </c>
      <c r="J34" s="226">
        <f t="shared" si="5"/>
        <v>1</v>
      </c>
      <c r="K34" s="226">
        <f t="shared" si="5"/>
        <v>1</v>
      </c>
      <c r="L34" s="226">
        <f t="shared" si="5"/>
        <v>1</v>
      </c>
    </row>
    <row r="35" spans="1:12" ht="9" customHeight="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9"/>
    </row>
    <row r="36" spans="1:12" ht="15" customHeight="1">
      <c r="A36" s="400" t="s">
        <v>421</v>
      </c>
      <c r="B36" s="401"/>
      <c r="C36" s="194" t="s">
        <v>422</v>
      </c>
      <c r="D36" s="195" t="s">
        <v>57</v>
      </c>
      <c r="E36" s="196" t="s">
        <v>58</v>
      </c>
      <c r="F36" s="197" t="s">
        <v>423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</row>
    <row r="37" spans="1:12" ht="15" customHeight="1">
      <c r="A37" s="402"/>
      <c r="B37" s="403"/>
      <c r="C37" s="199" t="s">
        <v>424</v>
      </c>
      <c r="D37" s="200" t="s">
        <v>240</v>
      </c>
      <c r="E37" s="201" t="s">
        <v>235</v>
      </c>
      <c r="F37" s="202" t="s">
        <v>425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</row>
    <row r="38" spans="1:12" ht="15" customHeight="1">
      <c r="A38" s="402"/>
      <c r="B38" s="403"/>
      <c r="C38" s="199" t="s">
        <v>426</v>
      </c>
      <c r="D38" s="200" t="s">
        <v>240</v>
      </c>
      <c r="E38" s="201" t="s">
        <v>248</v>
      </c>
      <c r="F38" s="202" t="s">
        <v>427</v>
      </c>
      <c r="G38" s="203">
        <v>0</v>
      </c>
      <c r="H38" s="203">
        <v>0</v>
      </c>
      <c r="I38" s="203">
        <v>0</v>
      </c>
      <c r="J38" s="203">
        <v>0</v>
      </c>
      <c r="K38" s="203">
        <v>0</v>
      </c>
      <c r="L38" s="203">
        <v>0</v>
      </c>
    </row>
    <row r="39" spans="1:12" ht="15" customHeight="1">
      <c r="A39" s="402"/>
      <c r="B39" s="403"/>
      <c r="C39" s="199" t="s">
        <v>428</v>
      </c>
      <c r="D39" s="200" t="s">
        <v>57</v>
      </c>
      <c r="E39" s="201" t="s">
        <v>109</v>
      </c>
      <c r="F39" s="202" t="s">
        <v>429</v>
      </c>
      <c r="G39" s="203">
        <v>0</v>
      </c>
      <c r="H39" s="203">
        <v>0</v>
      </c>
      <c r="I39" s="203">
        <v>0</v>
      </c>
      <c r="J39" s="203">
        <v>0</v>
      </c>
      <c r="K39" s="203">
        <v>0</v>
      </c>
      <c r="L39" s="203">
        <v>0</v>
      </c>
    </row>
    <row r="40" spans="1:12" ht="15" customHeight="1">
      <c r="A40" s="402"/>
      <c r="B40" s="403"/>
      <c r="C40" s="199" t="s">
        <v>430</v>
      </c>
      <c r="D40" s="200" t="s">
        <v>234</v>
      </c>
      <c r="E40" s="201" t="s">
        <v>235</v>
      </c>
      <c r="F40" s="202" t="s">
        <v>431</v>
      </c>
      <c r="G40" s="203">
        <v>0</v>
      </c>
      <c r="H40" s="203">
        <v>0</v>
      </c>
      <c r="I40" s="203">
        <v>0</v>
      </c>
      <c r="J40" s="203">
        <v>0</v>
      </c>
      <c r="K40" s="203">
        <v>0</v>
      </c>
      <c r="L40" s="203">
        <v>0</v>
      </c>
    </row>
    <row r="41" spans="1:12" ht="15" customHeight="1">
      <c r="A41" s="402"/>
      <c r="B41" s="403"/>
      <c r="C41" s="199" t="s">
        <v>432</v>
      </c>
      <c r="D41" s="200" t="s">
        <v>234</v>
      </c>
      <c r="E41" s="201" t="s">
        <v>256</v>
      </c>
      <c r="F41" s="202" t="s">
        <v>433</v>
      </c>
      <c r="G41" s="203">
        <v>0</v>
      </c>
      <c r="H41" s="203">
        <v>0</v>
      </c>
      <c r="I41" s="203">
        <v>0</v>
      </c>
      <c r="J41" s="203">
        <v>0</v>
      </c>
      <c r="K41" s="203">
        <v>0</v>
      </c>
      <c r="L41" s="203">
        <v>0</v>
      </c>
    </row>
    <row r="42" spans="1:12" ht="15" customHeight="1">
      <c r="A42" s="402"/>
      <c r="B42" s="403"/>
      <c r="C42" s="199" t="s">
        <v>434</v>
      </c>
      <c r="D42" s="200" t="s">
        <v>234</v>
      </c>
      <c r="E42" s="201" t="s">
        <v>104</v>
      </c>
      <c r="F42" s="202" t="s">
        <v>435</v>
      </c>
      <c r="G42" s="203">
        <v>0</v>
      </c>
      <c r="H42" s="203">
        <v>0</v>
      </c>
      <c r="I42" s="203">
        <v>0</v>
      </c>
      <c r="J42" s="203">
        <v>0</v>
      </c>
      <c r="K42" s="203">
        <v>0</v>
      </c>
      <c r="L42" s="203">
        <v>0</v>
      </c>
    </row>
    <row r="43" spans="1:12" ht="15" customHeight="1">
      <c r="A43" s="402"/>
      <c r="B43" s="403"/>
      <c r="C43" s="199" t="s">
        <v>436</v>
      </c>
      <c r="D43" s="200" t="s">
        <v>234</v>
      </c>
      <c r="E43" s="201" t="s">
        <v>248</v>
      </c>
      <c r="F43" s="202" t="s">
        <v>437</v>
      </c>
      <c r="G43" s="203">
        <v>0</v>
      </c>
      <c r="H43" s="203">
        <v>0</v>
      </c>
      <c r="I43" s="203">
        <v>0</v>
      </c>
      <c r="J43" s="203">
        <v>0</v>
      </c>
      <c r="K43" s="203">
        <v>0</v>
      </c>
      <c r="L43" s="203">
        <v>0</v>
      </c>
    </row>
    <row r="44" spans="1:12" ht="15" customHeight="1">
      <c r="A44" s="404"/>
      <c r="B44" s="405"/>
      <c r="C44" s="204" t="s">
        <v>438</v>
      </c>
      <c r="D44" s="205" t="s">
        <v>57</v>
      </c>
      <c r="E44" s="206" t="s">
        <v>268</v>
      </c>
      <c r="F44" s="207" t="s">
        <v>439</v>
      </c>
      <c r="G44" s="208">
        <v>0</v>
      </c>
      <c r="H44" s="208">
        <v>0</v>
      </c>
      <c r="I44" s="208">
        <v>0</v>
      </c>
      <c r="J44" s="208">
        <v>0</v>
      </c>
      <c r="K44" s="208">
        <v>0</v>
      </c>
      <c r="L44" s="208">
        <v>0</v>
      </c>
    </row>
    <row r="45" spans="1:12" ht="15" customHeight="1">
      <c r="A45" s="216"/>
      <c r="B45" s="217" t="s">
        <v>419</v>
      </c>
      <c r="C45" s="217"/>
      <c r="D45" s="230"/>
      <c r="E45" s="219"/>
      <c r="F45" s="220"/>
      <c r="G45" s="221">
        <f t="shared" ref="G45:L45" si="6">SUM(G36:G44)</f>
        <v>0</v>
      </c>
      <c r="H45" s="221">
        <f t="shared" si="6"/>
        <v>0</v>
      </c>
      <c r="I45" s="221">
        <f t="shared" si="6"/>
        <v>0</v>
      </c>
      <c r="J45" s="221">
        <f t="shared" si="6"/>
        <v>0</v>
      </c>
      <c r="K45" s="221">
        <f t="shared" si="6"/>
        <v>0</v>
      </c>
      <c r="L45" s="221">
        <f t="shared" si="6"/>
        <v>0</v>
      </c>
    </row>
    <row r="46" spans="1:12" ht="15" customHeight="1">
      <c r="A46" s="222"/>
      <c r="B46" s="223" t="s">
        <v>420</v>
      </c>
      <c r="C46" s="143"/>
      <c r="D46" s="143"/>
      <c r="E46" s="224"/>
      <c r="F46" s="225"/>
      <c r="G46" s="226">
        <f t="shared" ref="G46:L46" si="7">RANK(G45,$G$45:$L$45,0)</f>
        <v>1</v>
      </c>
      <c r="H46" s="226">
        <f t="shared" si="7"/>
        <v>1</v>
      </c>
      <c r="I46" s="226">
        <f t="shared" si="7"/>
        <v>1</v>
      </c>
      <c r="J46" s="226">
        <f t="shared" si="7"/>
        <v>1</v>
      </c>
      <c r="K46" s="226">
        <f t="shared" si="7"/>
        <v>1</v>
      </c>
      <c r="L46" s="226">
        <f t="shared" si="7"/>
        <v>1</v>
      </c>
    </row>
    <row r="47" spans="1:12" ht="9" customHeight="1">
      <c r="A47" s="231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232"/>
    </row>
    <row r="48" spans="1:12" ht="15" customHeight="1">
      <c r="A48" s="233"/>
      <c r="B48" s="406" t="s">
        <v>440</v>
      </c>
      <c r="C48" s="407"/>
      <c r="D48" s="407"/>
      <c r="E48" s="234"/>
      <c r="F48" s="235"/>
      <c r="G48" s="236">
        <f t="shared" ref="G48:L48" si="8">SUM(G33,G45)</f>
        <v>0</v>
      </c>
      <c r="H48" s="236">
        <f t="shared" si="8"/>
        <v>0</v>
      </c>
      <c r="I48" s="236">
        <f t="shared" si="8"/>
        <v>0</v>
      </c>
      <c r="J48" s="236">
        <f t="shared" si="8"/>
        <v>0</v>
      </c>
      <c r="K48" s="236">
        <f t="shared" si="8"/>
        <v>0</v>
      </c>
      <c r="L48" s="236">
        <f t="shared" si="8"/>
        <v>0</v>
      </c>
    </row>
    <row r="49" spans="1:12" ht="15" customHeight="1">
      <c r="A49" s="222"/>
      <c r="B49" s="393" t="s">
        <v>441</v>
      </c>
      <c r="C49" s="394"/>
      <c r="D49" s="394"/>
      <c r="E49" s="224"/>
      <c r="F49" s="225"/>
      <c r="G49" s="226">
        <f t="shared" ref="G49:L49" si="9">RANK(G48,$G$48:$L$48,0)</f>
        <v>1</v>
      </c>
      <c r="H49" s="226">
        <f t="shared" si="9"/>
        <v>1</v>
      </c>
      <c r="I49" s="226">
        <f t="shared" si="9"/>
        <v>1</v>
      </c>
      <c r="J49" s="226">
        <f t="shared" si="9"/>
        <v>1</v>
      </c>
      <c r="K49" s="226">
        <f t="shared" si="9"/>
        <v>1</v>
      </c>
      <c r="L49" s="226">
        <f t="shared" si="9"/>
        <v>1</v>
      </c>
    </row>
  </sheetData>
  <mergeCells count="6">
    <mergeCell ref="A1:L1"/>
    <mergeCell ref="B49:D49"/>
    <mergeCell ref="A3:A32"/>
    <mergeCell ref="A2:E2"/>
    <mergeCell ref="A36:B44"/>
    <mergeCell ref="B48:D48"/>
  </mergeCells>
  <phoneticPr fontId="17"/>
  <pageMargins left="0.98425200000000002" right="0.98425200000000002" top="0.51181100000000002" bottom="0.66929099999999997" header="0.51181100000000002" footer="0.39370100000000002"/>
  <pageSetup orientation="portrait"/>
  <headerFooter>
    <oddFooter>&amp;C&amp;"ヒラギノ角ゴ ProN W3,Regular"&amp;12&amp;K000000&amp;P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20"/>
  <sheetViews>
    <sheetView defaultGridColor="0" colorId="10" workbookViewId="0">
      <selection sqref="A1:J1"/>
    </sheetView>
  </sheetViews>
  <sheetFormatPr defaultColWidth="8.75" defaultRowHeight="19.5" customHeight="1"/>
  <cols>
    <col min="1" max="1" width="2.875" style="237" customWidth="1"/>
    <col min="2" max="2" width="2.625" style="238" customWidth="1"/>
    <col min="3" max="3" width="4" style="239" customWidth="1"/>
    <col min="4" max="4" width="4.625" style="237" customWidth="1"/>
    <col min="5" max="5" width="8.25" style="237" customWidth="1"/>
    <col min="6" max="7" width="21.625" style="237" customWidth="1"/>
    <col min="8" max="8" width="21.25" style="237" customWidth="1"/>
    <col min="9" max="9" width="6.625" style="237" customWidth="1"/>
    <col min="10" max="10" width="21.625" style="240" customWidth="1"/>
    <col min="11" max="11" width="9" style="237" customWidth="1"/>
    <col min="12" max="12" width="10.125" style="240" customWidth="1"/>
    <col min="13" max="13" width="9" style="237" customWidth="1"/>
    <col min="14" max="14" width="5.625" style="241" customWidth="1"/>
    <col min="15" max="15" width="9" style="239" customWidth="1"/>
    <col min="16" max="16" width="8.75" style="1" customWidth="1"/>
    <col min="17" max="16384" width="8.75" style="1"/>
  </cols>
  <sheetData>
    <row r="1" spans="1:14" s="242" customFormat="1" ht="19.5" customHeight="1">
      <c r="A1" s="76" t="s">
        <v>169</v>
      </c>
      <c r="B1" s="77"/>
      <c r="J1" s="79" t="s">
        <v>170</v>
      </c>
      <c r="L1" s="79" t="str">
        <f>VLOOKUP(E2,大会記録!E1:F89,2,0)</f>
        <v>1:07.64</v>
      </c>
      <c r="M1" s="243">
        <f>VLOOKUP(E2,大会記録!E1:G89,3,0)</f>
        <v>10764</v>
      </c>
    </row>
    <row r="2" spans="1:14" s="242" customFormat="1" ht="19.5" customHeight="1">
      <c r="B2" s="80">
        <v>1</v>
      </c>
      <c r="C2" s="81" t="s">
        <v>171</v>
      </c>
      <c r="D2" s="82"/>
      <c r="E2" s="83">
        <v>1</v>
      </c>
      <c r="F2" s="124" t="s">
        <v>172</v>
      </c>
      <c r="G2" s="85" t="s">
        <v>173</v>
      </c>
      <c r="H2" s="86" t="s">
        <v>174</v>
      </c>
      <c r="I2" s="86" t="s">
        <v>442</v>
      </c>
      <c r="J2" s="87" t="s">
        <v>176</v>
      </c>
      <c r="K2" s="86" t="s">
        <v>177</v>
      </c>
      <c r="L2" s="88"/>
      <c r="M2" s="89" t="s">
        <v>178</v>
      </c>
      <c r="N2" s="244"/>
    </row>
    <row r="3" spans="1:14" s="242" customFormat="1" ht="19.5" customHeight="1">
      <c r="D3" s="92" t="s">
        <v>179</v>
      </c>
      <c r="E3" s="93" t="str">
        <f>CONCATENATE(E2,"-",B2,"-",D3)</f>
        <v>1-1-1</v>
      </c>
      <c r="F3" s="125" t="str">
        <f>VLOOKUP(E1:E7010,種目一覧!D1:F506,3,0)</f>
        <v>　</v>
      </c>
      <c r="G3" s="95">
        <f>VLOOKUP(E1:E7010,種目一覧!D1:G506,4,0)</f>
        <v>0</v>
      </c>
      <c r="H3" s="96" t="str">
        <f>VLOOKUP(E1:E7010,種目一覧!D1:E506,2,0)</f>
        <v>　</v>
      </c>
      <c r="I3" s="245"/>
      <c r="J3" s="246" t="str">
        <f t="shared" ref="J3:J9" si="0">IF(I3="","",IF(LEN(I3)=5,LEFT(I3,1)&amp;":"&amp;MID(I3,2,2)&amp;"."&amp;RIGHT(I3,2),LEFT(I3,2)&amp;"."&amp;RIGHT(I3,2)))</f>
        <v/>
      </c>
      <c r="K3" s="99" t="str">
        <f>IF(J3="","",RANK(I3,I3:I9,1))</f>
        <v/>
      </c>
      <c r="L3" s="100" t="str">
        <f>IF(I3="","",IF(I3&gt;M1,"","※"))</f>
        <v/>
      </c>
      <c r="M3" s="247" t="str">
        <f t="shared" ref="M3:M9" si="1">IF($J3="","",RANK(I3,$I$3:$I$9,1))</f>
        <v/>
      </c>
      <c r="N3" s="248"/>
    </row>
    <row r="4" spans="1:14" s="242" customFormat="1" ht="19.5" customHeight="1">
      <c r="D4" s="92" t="s">
        <v>181</v>
      </c>
      <c r="E4" s="93" t="str">
        <f>CONCATENATE(E2,"-",B2,"-",D4)</f>
        <v>1-1-2</v>
      </c>
      <c r="F4" s="125" t="str">
        <f>VLOOKUP(E1:E7010,種目一覧!D1:F506,3,0)</f>
        <v>　</v>
      </c>
      <c r="G4" s="95">
        <f>VLOOKUP(E1:E7010,種目一覧!D1:G506,4,0)</f>
        <v>0</v>
      </c>
      <c r="H4" s="96" t="str">
        <f>VLOOKUP(E1:E7010,種目一覧!D1:E506,2,0)</f>
        <v>　</v>
      </c>
      <c r="I4" s="245"/>
      <c r="J4" s="246" t="str">
        <f t="shared" si="0"/>
        <v/>
      </c>
      <c r="K4" s="99" t="str">
        <f>IF(J4="","",RANK(I4,I3:I9,1))</f>
        <v/>
      </c>
      <c r="L4" s="100" t="str">
        <f>IF(I4="","",IF(I4&gt;M1,"","※"))</f>
        <v/>
      </c>
      <c r="M4" s="247" t="str">
        <f t="shared" si="1"/>
        <v/>
      </c>
      <c r="N4" s="248"/>
    </row>
    <row r="5" spans="1:14" s="242" customFormat="1" ht="19.5" customHeight="1">
      <c r="D5" s="92" t="s">
        <v>182</v>
      </c>
      <c r="E5" s="93" t="str">
        <f>CONCATENATE(E2,"-",B2,"-",D5)</f>
        <v>1-1-3</v>
      </c>
      <c r="F5" s="125" t="str">
        <f>VLOOKUP(E1:E7010,種目一覧!D1:F506,3,0)</f>
        <v>西田　史子</v>
      </c>
      <c r="G5" s="103" t="str">
        <f>VLOOKUP(E1:E7010,種目一覧!D1:G506,4,0)</f>
        <v>にしだ　ちかこ</v>
      </c>
      <c r="H5" s="96" t="str">
        <f>VLOOKUP(E1:E7010,種目一覧!D1:E506,2,0)</f>
        <v>三井住友銀行</v>
      </c>
      <c r="I5" s="245"/>
      <c r="J5" s="246" t="str">
        <f t="shared" si="0"/>
        <v/>
      </c>
      <c r="K5" s="99" t="str">
        <f>IF(J5="","",RANK(I5,I3:I9,1))</f>
        <v/>
      </c>
      <c r="L5" s="100" t="str">
        <f>IF(I5="","",IF(I5&gt;M1,"","※"))</f>
        <v/>
      </c>
      <c r="M5" s="247" t="str">
        <f t="shared" si="1"/>
        <v/>
      </c>
      <c r="N5" s="248"/>
    </row>
    <row r="6" spans="1:14" s="242" customFormat="1" ht="19.5" customHeight="1">
      <c r="D6" s="92" t="s">
        <v>183</v>
      </c>
      <c r="E6" s="93" t="str">
        <f>CONCATENATE(E2,"-",B2,"-",D6)</f>
        <v>1-1-4</v>
      </c>
      <c r="F6" s="125" t="str">
        <f>VLOOKUP(E1:E7010,種目一覧!D1:F506,3,0)</f>
        <v>李　ハンビッ</v>
      </c>
      <c r="G6" s="103" t="str">
        <f>VLOOKUP(E1:E7010,種目一覧!D1:G506,4,0)</f>
        <v>り　はんびっ</v>
      </c>
      <c r="H6" s="96" t="str">
        <f>VLOOKUP(E1:E7010,種目一覧!D1:E506,2,0)</f>
        <v>三井住友銀行</v>
      </c>
      <c r="I6" s="245"/>
      <c r="J6" s="246" t="str">
        <f t="shared" si="0"/>
        <v/>
      </c>
      <c r="K6" s="99" t="str">
        <f>IF(J6="","",RANK(I6,I3:I9,1))</f>
        <v/>
      </c>
      <c r="L6" s="100" t="str">
        <f>IF(I6="","",IF(I6&gt;M1,"","※"))</f>
        <v/>
      </c>
      <c r="M6" s="247" t="str">
        <f t="shared" si="1"/>
        <v/>
      </c>
      <c r="N6" s="248"/>
    </row>
    <row r="7" spans="1:14" s="242" customFormat="1" ht="19.5" customHeight="1">
      <c r="D7" s="92" t="s">
        <v>184</v>
      </c>
      <c r="E7" s="93" t="str">
        <f>CONCATENATE(E2,"-",B2,"-",D7)</f>
        <v>1-1-5</v>
      </c>
      <c r="F7" s="125" t="str">
        <f>VLOOKUP(E1:E7010,種目一覧!D1:F506,3,0)</f>
        <v>　</v>
      </c>
      <c r="G7" s="95">
        <f>VLOOKUP(E1:E7010,種目一覧!D1:G506,4,0)</f>
        <v>0</v>
      </c>
      <c r="H7" s="96" t="str">
        <f>VLOOKUP(E1:E7010,種目一覧!D1:E506,2,0)</f>
        <v>　</v>
      </c>
      <c r="I7" s="245"/>
      <c r="J7" s="246" t="str">
        <f t="shared" si="0"/>
        <v/>
      </c>
      <c r="K7" s="99" t="str">
        <f>IF(J7="","",RANK(I7,I3:I9,1))</f>
        <v/>
      </c>
      <c r="L7" s="100" t="str">
        <f>IF(I7="","",IF(I7&gt;M1,"","※"))</f>
        <v/>
      </c>
      <c r="M7" s="247" t="str">
        <f t="shared" si="1"/>
        <v/>
      </c>
      <c r="N7" s="248"/>
    </row>
    <row r="8" spans="1:14" s="242" customFormat="1" ht="19.5" customHeight="1">
      <c r="D8" s="104" t="s">
        <v>185</v>
      </c>
      <c r="E8" s="110" t="str">
        <f>CONCATENATE(E2,"-",B2,"-",D8)</f>
        <v>1-1-6</v>
      </c>
      <c r="F8" s="123" t="str">
        <f>VLOOKUP(E1:E7010,種目一覧!D1:F506,3,0)</f>
        <v>　</v>
      </c>
      <c r="G8" s="137">
        <f>VLOOKUP(E1:E7010,種目一覧!D1:G506,4,0)</f>
        <v>0</v>
      </c>
      <c r="H8" s="106" t="str">
        <f>VLOOKUP(E1:E7010,種目一覧!D1:E506,2,0)</f>
        <v>　</v>
      </c>
      <c r="I8" s="249"/>
      <c r="J8" s="250" t="str">
        <f t="shared" si="0"/>
        <v/>
      </c>
      <c r="K8" s="108" t="str">
        <f>IF(J8="","",RANK(I8,I3:I9,1))</f>
        <v/>
      </c>
      <c r="L8" s="109" t="str">
        <f>IF(I8="","",IF(I8&gt;M1,"","※"))</f>
        <v/>
      </c>
      <c r="M8" s="251" t="str">
        <f t="shared" si="1"/>
        <v/>
      </c>
      <c r="N8" s="248"/>
    </row>
    <row r="9" spans="1:14" s="242" customFormat="1" ht="19.5" hidden="1" customHeight="1">
      <c r="D9" s="104" t="s">
        <v>186</v>
      </c>
      <c r="E9" s="110" t="str">
        <f>CONCATENATE(E2,"-",B2,"-",D9)</f>
        <v>1-1-7</v>
      </c>
      <c r="F9" s="111">
        <f>VLOOKUP(E1:E7010,種目一覧!D1:F506,3,0)</f>
        <v>0</v>
      </c>
      <c r="G9" s="112">
        <f>VLOOKUP(E1:E7010,種目一覧!D1:G506,4,0)</f>
        <v>0</v>
      </c>
      <c r="H9" s="113">
        <f>VLOOKUP(E1:E7010,種目一覧!D1:E506,2,0)</f>
        <v>0</v>
      </c>
      <c r="I9" s="249"/>
      <c r="J9" s="250" t="str">
        <f t="shared" si="0"/>
        <v/>
      </c>
      <c r="K9" s="108" t="str">
        <f>IF(J9="","",RANK(I9,I3:I9,1))</f>
        <v/>
      </c>
      <c r="L9" s="109" t="str">
        <f>IF(I9="","",IF(I9&gt;M1,"","※"))</f>
        <v/>
      </c>
      <c r="M9" s="251" t="str">
        <f t="shared" si="1"/>
        <v/>
      </c>
      <c r="N9" s="248"/>
    </row>
    <row r="11" spans="1:14" s="252" customFormat="1" ht="19.5" customHeight="1">
      <c r="A11" s="23" t="s">
        <v>187</v>
      </c>
      <c r="J11" s="118" t="s">
        <v>170</v>
      </c>
      <c r="L11" s="118" t="str">
        <f>VLOOKUP(E12,大会記録!E1:F89,2,0)</f>
        <v>55.31</v>
      </c>
      <c r="M11" s="253">
        <f>VLOOKUP(E12,大会記録!E1:G89,3,0)</f>
        <v>5531</v>
      </c>
    </row>
    <row r="12" spans="1:14" s="242" customFormat="1" ht="19.5" customHeight="1">
      <c r="B12" s="80">
        <v>1</v>
      </c>
      <c r="C12" s="81" t="s">
        <v>171</v>
      </c>
      <c r="D12" s="119"/>
      <c r="E12" s="83">
        <v>2</v>
      </c>
      <c r="F12" s="124" t="s">
        <v>172</v>
      </c>
      <c r="G12" s="85" t="s">
        <v>173</v>
      </c>
      <c r="H12" s="86" t="s">
        <v>174</v>
      </c>
      <c r="I12" s="86" t="s">
        <v>442</v>
      </c>
      <c r="J12" s="87" t="s">
        <v>176</v>
      </c>
      <c r="K12" s="86" t="s">
        <v>177</v>
      </c>
      <c r="L12" s="88"/>
      <c r="M12" s="89" t="s">
        <v>178</v>
      </c>
      <c r="N12" s="244"/>
    </row>
    <row r="13" spans="1:14" s="242" customFormat="1" ht="19.5" customHeight="1">
      <c r="D13" s="92" t="s">
        <v>179</v>
      </c>
      <c r="E13" s="93" t="str">
        <f>CONCATENATE(E12,"-",B12,"-",D13)</f>
        <v>2-1-1</v>
      </c>
      <c r="F13" s="125" t="str">
        <f>VLOOKUP(E1:E7010,種目一覧!D1:F506,3,0)</f>
        <v>　</v>
      </c>
      <c r="G13" s="95">
        <f>VLOOKUP(E1:E7010,種目一覧!D1:G506,4,0)</f>
        <v>0</v>
      </c>
      <c r="H13" s="96" t="str">
        <f>VLOOKUP(E1:E7010,種目一覧!D1:E506,2,0)</f>
        <v>　</v>
      </c>
      <c r="I13" s="245"/>
      <c r="J13" s="246" t="str">
        <f t="shared" ref="J13:J19" si="2">IF(I13="","",IF(LEN(I13)=5,LEFT(I13,1)&amp;":"&amp;MID(I13,2,2)&amp;"."&amp;RIGHT(I13,2),LEFT(I13,2)&amp;"."&amp;RIGHT(I13,2)))</f>
        <v/>
      </c>
      <c r="K13" s="99" t="str">
        <f>IF(J13="","",RANK(I13,I13:I19,1))</f>
        <v/>
      </c>
      <c r="L13" s="100" t="str">
        <f>IF(I13="","",IF(I13&gt;M11,"","※"))</f>
        <v/>
      </c>
      <c r="M13" s="247" t="str">
        <f t="shared" ref="M13:M19" si="3">IF($J13="","",RANK(I13,$I$13:$I$29,1))</f>
        <v/>
      </c>
      <c r="N13" s="248"/>
    </row>
    <row r="14" spans="1:14" s="242" customFormat="1" ht="19.5" customHeight="1">
      <c r="D14" s="92" t="s">
        <v>181</v>
      </c>
      <c r="E14" s="93" t="str">
        <f>CONCATENATE(E12,"-",B12,"-",D14)</f>
        <v>2-1-2</v>
      </c>
      <c r="F14" s="125" t="str">
        <f>VLOOKUP(E1:E7010,種目一覧!D1:F506,3,0)</f>
        <v>毛利　智人</v>
      </c>
      <c r="G14" s="103" t="str">
        <f>VLOOKUP(E1:E7010,種目一覧!D1:G506,4,0)</f>
        <v>もうり　ともと</v>
      </c>
      <c r="H14" s="96" t="str">
        <f>VLOOKUP(E1:E7010,種目一覧!D1:E506,2,0)</f>
        <v>みずほ</v>
      </c>
      <c r="I14" s="245"/>
      <c r="J14" s="246" t="str">
        <f t="shared" si="2"/>
        <v/>
      </c>
      <c r="K14" s="99" t="str">
        <f>IF(J14="","",RANK(I14,I13:I19,1))</f>
        <v/>
      </c>
      <c r="L14" s="100" t="str">
        <f>IF(I14="","",IF(I14&gt;M11,"","※"))</f>
        <v/>
      </c>
      <c r="M14" s="247" t="str">
        <f t="shared" si="3"/>
        <v/>
      </c>
      <c r="N14" s="248"/>
    </row>
    <row r="15" spans="1:14" s="242" customFormat="1" ht="19.5" customHeight="1">
      <c r="D15" s="92" t="s">
        <v>182</v>
      </c>
      <c r="E15" s="93" t="str">
        <f>CONCATENATE(E12,"-",B12,"-",D15)</f>
        <v>2-1-3</v>
      </c>
      <c r="F15" s="125" t="str">
        <f>VLOOKUP(E1:E7010,種目一覧!D1:F506,3,0)</f>
        <v>小池　貴裕</v>
      </c>
      <c r="G15" s="103" t="str">
        <f>VLOOKUP(E1:E7010,種目一覧!D1:G506,4,0)</f>
        <v>こいけ　たかひろ</v>
      </c>
      <c r="H15" s="96" t="str">
        <f>VLOOKUP(E1:E7010,種目一覧!D1:E506,2,0)</f>
        <v>三井住友信託</v>
      </c>
      <c r="I15" s="245"/>
      <c r="J15" s="246" t="str">
        <f t="shared" si="2"/>
        <v/>
      </c>
      <c r="K15" s="99" t="str">
        <f>IF(J15="","",RANK(I15,I13:I19,1))</f>
        <v/>
      </c>
      <c r="L15" s="100" t="str">
        <f>IF(I15="","",IF(I15&gt;M11,"","※"))</f>
        <v/>
      </c>
      <c r="M15" s="247" t="str">
        <f t="shared" si="3"/>
        <v/>
      </c>
      <c r="N15" s="248"/>
    </row>
    <row r="16" spans="1:14" s="242" customFormat="1" ht="19.5" customHeight="1">
      <c r="D16" s="92" t="s">
        <v>183</v>
      </c>
      <c r="E16" s="93" t="str">
        <f>CONCATENATE(E12,"-",B12,"-",D16)</f>
        <v>2-1-4</v>
      </c>
      <c r="F16" s="125" t="str">
        <f>VLOOKUP(E1:E7010,種目一覧!D1:F506,3,0)</f>
        <v>水野　誠豪</v>
      </c>
      <c r="G16" s="103" t="str">
        <f>VLOOKUP(E1:E7010,種目一覧!D1:G506,4,0)</f>
        <v>みずの　せいごう</v>
      </c>
      <c r="H16" s="96" t="str">
        <f>VLOOKUP(E1:E7010,種目一覧!D1:E506,2,0)</f>
        <v>三菱UFJ銀行</v>
      </c>
      <c r="I16" s="245"/>
      <c r="J16" s="246" t="str">
        <f t="shared" si="2"/>
        <v/>
      </c>
      <c r="K16" s="99" t="str">
        <f>IF(J16="","",RANK(I16,I13:I19,1))</f>
        <v/>
      </c>
      <c r="L16" s="100" t="str">
        <f>IF(I16="","",IF(I16&gt;M11,"","※"))</f>
        <v/>
      </c>
      <c r="M16" s="247" t="str">
        <f t="shared" si="3"/>
        <v/>
      </c>
      <c r="N16" s="248"/>
    </row>
    <row r="17" spans="1:14" s="242" customFormat="1" ht="19.5" customHeight="1">
      <c r="D17" s="92" t="s">
        <v>184</v>
      </c>
      <c r="E17" s="93" t="str">
        <f>CONCATENATE(E12,"-",B12,"-",D17)</f>
        <v>2-1-5</v>
      </c>
      <c r="F17" s="125" t="str">
        <f>VLOOKUP(E1:E7010,種目一覧!D1:F506,3,0)</f>
        <v>　</v>
      </c>
      <c r="G17" s="95">
        <f>VLOOKUP(E1:E7010,種目一覧!D1:G506,4,0)</f>
        <v>0</v>
      </c>
      <c r="H17" s="96" t="str">
        <f>VLOOKUP(E1:E7010,種目一覧!D1:E506,2,0)</f>
        <v>　</v>
      </c>
      <c r="I17" s="245"/>
      <c r="J17" s="246" t="str">
        <f t="shared" si="2"/>
        <v/>
      </c>
      <c r="K17" s="99" t="str">
        <f>IF(J17="","",RANK(I17,I13:I19,1))</f>
        <v/>
      </c>
      <c r="L17" s="100" t="str">
        <f>IF(I17="","",IF(I17&gt;M11,"","※"))</f>
        <v/>
      </c>
      <c r="M17" s="247" t="str">
        <f t="shared" si="3"/>
        <v/>
      </c>
      <c r="N17" s="248"/>
    </row>
    <row r="18" spans="1:14" s="242" customFormat="1" ht="19.5" customHeight="1">
      <c r="D18" s="104" t="s">
        <v>185</v>
      </c>
      <c r="E18" s="110" t="str">
        <f>CONCATENATE(E12,"-",B12,"-",D18)</f>
        <v>2-1-6</v>
      </c>
      <c r="F18" s="123" t="str">
        <f>VLOOKUP(E1:E7010,種目一覧!D1:F506,3,0)</f>
        <v>　</v>
      </c>
      <c r="G18" s="112">
        <f>VLOOKUP(E1:E7010,種目一覧!D1:G506,4,0)</f>
        <v>0</v>
      </c>
      <c r="H18" s="106" t="str">
        <f>VLOOKUP(E1:E7010,種目一覧!D1:E506,2,0)</f>
        <v>　</v>
      </c>
      <c r="I18" s="249"/>
      <c r="J18" s="250" t="str">
        <f t="shared" si="2"/>
        <v/>
      </c>
      <c r="K18" s="108" t="str">
        <f>IF(J18="","",RANK(I18,I13:I19,1))</f>
        <v/>
      </c>
      <c r="L18" s="109" t="str">
        <f>IF(I18="","",IF(I18&gt;M11,"","※"))</f>
        <v/>
      </c>
      <c r="M18" s="251" t="str">
        <f t="shared" si="3"/>
        <v/>
      </c>
      <c r="N18" s="248"/>
    </row>
    <row r="19" spans="1:14" s="242" customFormat="1" ht="19.5" hidden="1" customHeight="1">
      <c r="D19" s="104" t="s">
        <v>186</v>
      </c>
      <c r="E19" s="110" t="str">
        <f>CONCATENATE(E12,"-",B12,"-",D19)</f>
        <v>2-1-7</v>
      </c>
      <c r="F19" s="123" t="str">
        <f>VLOOKUP(E1:E7010,種目一覧!D1:F506,3,0)</f>
        <v>　</v>
      </c>
      <c r="G19" s="112">
        <f>VLOOKUP(E1:E7010,種目一覧!D1:G506,4,0)</f>
        <v>0</v>
      </c>
      <c r="H19" s="106" t="str">
        <f>VLOOKUP(E1:E7010,種目一覧!D1:E506,2,0)</f>
        <v>　</v>
      </c>
      <c r="I19" s="249"/>
      <c r="J19" s="250" t="str">
        <f t="shared" si="2"/>
        <v/>
      </c>
      <c r="K19" s="108" t="str">
        <f>IF(J19="","",RANK(I19,I13:I19,1))</f>
        <v/>
      </c>
      <c r="L19" s="109" t="str">
        <f>IF(I19="","",IF(I19&gt;M11,"","※"))</f>
        <v/>
      </c>
      <c r="M19" s="251" t="str">
        <f t="shared" si="3"/>
        <v/>
      </c>
      <c r="N19" s="248"/>
    </row>
    <row r="21" spans="1:14" s="252" customFormat="1" ht="19.5" customHeight="1">
      <c r="J21" s="118" t="s">
        <v>170</v>
      </c>
      <c r="L21" s="118" t="str">
        <f>VLOOKUP(E22,大会記録!E1:F89,2,0)</f>
        <v>55.31</v>
      </c>
      <c r="M21" s="253">
        <f>VLOOKUP(E22,大会記録!E1:G89,3,0)</f>
        <v>5531</v>
      </c>
    </row>
    <row r="22" spans="1:14" s="242" customFormat="1" ht="19.5" customHeight="1">
      <c r="B22" s="80">
        <v>2</v>
      </c>
      <c r="C22" s="81" t="s">
        <v>171</v>
      </c>
      <c r="D22" s="119"/>
      <c r="E22" s="83">
        <v>2</v>
      </c>
      <c r="F22" s="124" t="s">
        <v>172</v>
      </c>
      <c r="G22" s="85" t="s">
        <v>173</v>
      </c>
      <c r="H22" s="86" t="s">
        <v>174</v>
      </c>
      <c r="I22" s="86" t="s">
        <v>442</v>
      </c>
      <c r="J22" s="87" t="s">
        <v>176</v>
      </c>
      <c r="K22" s="86" t="s">
        <v>177</v>
      </c>
      <c r="L22" s="88"/>
      <c r="M22" s="89" t="s">
        <v>178</v>
      </c>
      <c r="N22" s="244"/>
    </row>
    <row r="23" spans="1:14" s="242" customFormat="1" ht="19.5" customHeight="1">
      <c r="D23" s="92" t="s">
        <v>179</v>
      </c>
      <c r="E23" s="93" t="str">
        <f>CONCATENATE(E22,"-",B22,"-",D23)</f>
        <v>2-2-1</v>
      </c>
      <c r="F23" s="125" t="str">
        <f>VLOOKUP(E1:E7010,種目一覧!D1:F506,3,0)</f>
        <v>　</v>
      </c>
      <c r="G23" s="95">
        <f>VLOOKUP(E1:E7010,種目一覧!D1:G506,4,0)</f>
        <v>0</v>
      </c>
      <c r="H23" s="96" t="str">
        <f>VLOOKUP(E1:E7010,種目一覧!D1:E506,2,0)</f>
        <v>　</v>
      </c>
      <c r="I23" s="245"/>
      <c r="J23" s="246" t="str">
        <f t="shared" ref="J23:J29" si="4">IF(I23="","",IF(LEN(I23)=5,LEFT(I23,1)&amp;":"&amp;MID(I23,2,2)&amp;"."&amp;RIGHT(I23,2),LEFT(I23,2)&amp;"."&amp;RIGHT(I23,2)))</f>
        <v/>
      </c>
      <c r="K23" s="99" t="str">
        <f>IF(J23="","",RANK(I23,I23:I29,1))</f>
        <v/>
      </c>
      <c r="L23" s="100" t="str">
        <f>IF(I23="","",IF(I23&gt;M21,"","※"))</f>
        <v/>
      </c>
      <c r="M23" s="247" t="str">
        <f t="shared" ref="M23:M29" si="5">IF($J23="","",RANK(I23,$I$13:$I$29,1))</f>
        <v/>
      </c>
      <c r="N23" s="248"/>
    </row>
    <row r="24" spans="1:14" s="242" customFormat="1" ht="19.5" customHeight="1">
      <c r="D24" s="92" t="s">
        <v>181</v>
      </c>
      <c r="E24" s="93" t="str">
        <f>CONCATENATE(E22,"-",B22,"-",D24)</f>
        <v>2-2-2</v>
      </c>
      <c r="F24" s="125" t="str">
        <f>VLOOKUP(E1:E7010,種目一覧!D1:F506,3,0)</f>
        <v>山下　晃一</v>
      </c>
      <c r="G24" s="103" t="str">
        <f>VLOOKUP(E1:E7010,種目一覧!D1:G506,4,0)</f>
        <v>やました　こういち</v>
      </c>
      <c r="H24" s="96" t="str">
        <f>VLOOKUP(E1:E7010,種目一覧!D1:E506,2,0)</f>
        <v>三菱UFJ銀行</v>
      </c>
      <c r="I24" s="245"/>
      <c r="J24" s="246" t="str">
        <f t="shared" si="4"/>
        <v/>
      </c>
      <c r="K24" s="99" t="str">
        <f>IF(J24="","",RANK(I24,I23:I29,1))</f>
        <v/>
      </c>
      <c r="L24" s="100" t="str">
        <f>IF(I24="","",IF(I24&gt;M21,"","※"))</f>
        <v/>
      </c>
      <c r="M24" s="247" t="str">
        <f t="shared" si="5"/>
        <v/>
      </c>
      <c r="N24" s="248"/>
    </row>
    <row r="25" spans="1:14" s="242" customFormat="1" ht="19.5" customHeight="1">
      <c r="D25" s="92" t="s">
        <v>182</v>
      </c>
      <c r="E25" s="93" t="str">
        <f>CONCATENATE(E22,"-",B22,"-",D25)</f>
        <v>2-2-3</v>
      </c>
      <c r="F25" s="125" t="str">
        <f>VLOOKUP(E1:E7010,種目一覧!D1:F506,3,0)</f>
        <v>今西　慶太</v>
      </c>
      <c r="G25" s="103" t="str">
        <f>VLOOKUP(E1:E7010,種目一覧!D1:G506,4,0)</f>
        <v>いまにし　けいた</v>
      </c>
      <c r="H25" s="96" t="str">
        <f>VLOOKUP(E1:E7010,種目一覧!D1:E506,2,0)</f>
        <v>三井住友銀行</v>
      </c>
      <c r="I25" s="245"/>
      <c r="J25" s="246" t="str">
        <f t="shared" si="4"/>
        <v/>
      </c>
      <c r="K25" s="99" t="str">
        <f>IF(J25="","",RANK(I25,I23:I29,1))</f>
        <v/>
      </c>
      <c r="L25" s="100" t="str">
        <f>IF(I25="","",IF(I25&gt;M21,"","※"))</f>
        <v/>
      </c>
      <c r="M25" s="247" t="str">
        <f t="shared" si="5"/>
        <v/>
      </c>
      <c r="N25" s="248"/>
    </row>
    <row r="26" spans="1:14" s="242" customFormat="1" ht="19.5" customHeight="1">
      <c r="D26" s="92" t="s">
        <v>183</v>
      </c>
      <c r="E26" s="93" t="str">
        <f>CONCATENATE(E22,"-",B22,"-",D26)</f>
        <v>2-2-4</v>
      </c>
      <c r="F26" s="125" t="str">
        <f>VLOOKUP(E1:E7010,種目一覧!D1:F506,3,0)</f>
        <v>山本　拓歩</v>
      </c>
      <c r="G26" s="103" t="str">
        <f>VLOOKUP(E1:E7010,種目一覧!D1:G506,4,0)</f>
        <v>やまもと　たくほ</v>
      </c>
      <c r="H26" s="96" t="str">
        <f>VLOOKUP(E1:E7010,種目一覧!D1:E506,2,0)</f>
        <v>みずほ</v>
      </c>
      <c r="I26" s="245"/>
      <c r="J26" s="246" t="str">
        <f t="shared" si="4"/>
        <v/>
      </c>
      <c r="K26" s="99" t="str">
        <f>IF(J26="","",RANK(I26,I23:I29,1))</f>
        <v/>
      </c>
      <c r="L26" s="100" t="str">
        <f>IF(I26="","",IF(I26&gt;M21,"","※"))</f>
        <v/>
      </c>
      <c r="M26" s="247" t="str">
        <f t="shared" si="5"/>
        <v/>
      </c>
      <c r="N26" s="248"/>
    </row>
    <row r="27" spans="1:14" s="242" customFormat="1" ht="19.5" customHeight="1">
      <c r="D27" s="92" t="s">
        <v>184</v>
      </c>
      <c r="E27" s="93" t="str">
        <f>CONCATENATE(E22,"-",B22,"-",D27)</f>
        <v>2-2-5</v>
      </c>
      <c r="F27" s="125" t="str">
        <f>VLOOKUP(E1:E7010,種目一覧!D1:F506,3,0)</f>
        <v>平田　直紀</v>
      </c>
      <c r="G27" s="103" t="str">
        <f>VLOOKUP(E1:E7010,種目一覧!D1:G506,4,0)</f>
        <v>ひらた　なおき</v>
      </c>
      <c r="H27" s="96" t="str">
        <f>VLOOKUP(E1:E7010,種目一覧!D1:E506,2,0)</f>
        <v>三井住友銀行</v>
      </c>
      <c r="I27" s="245"/>
      <c r="J27" s="246" t="str">
        <f t="shared" si="4"/>
        <v/>
      </c>
      <c r="K27" s="99" t="str">
        <f>IF(J27="","",RANK(I27,I23:I29,1))</f>
        <v/>
      </c>
      <c r="L27" s="100" t="str">
        <f>IF(I27="","",IF(I27&gt;M21,"","※"))</f>
        <v/>
      </c>
      <c r="M27" s="247" t="str">
        <f t="shared" si="5"/>
        <v/>
      </c>
      <c r="N27" s="248"/>
    </row>
    <row r="28" spans="1:14" s="242" customFormat="1" ht="19.5" customHeight="1">
      <c r="D28" s="104" t="s">
        <v>185</v>
      </c>
      <c r="E28" s="110" t="str">
        <f>CONCATENATE(E22,"-",B22,"-",D28)</f>
        <v>2-2-6</v>
      </c>
      <c r="F28" s="123" t="str">
        <f>VLOOKUP(E1:E7010,種目一覧!D1:F506,3,0)</f>
        <v>　</v>
      </c>
      <c r="G28" s="112">
        <f>VLOOKUP(E1:E7010,種目一覧!D1:G506,4,0)</f>
        <v>0</v>
      </c>
      <c r="H28" s="106" t="str">
        <f>VLOOKUP(E1:E7010,種目一覧!D1:E506,2,0)</f>
        <v>　</v>
      </c>
      <c r="I28" s="249"/>
      <c r="J28" s="250" t="str">
        <f t="shared" si="4"/>
        <v/>
      </c>
      <c r="K28" s="108" t="str">
        <f>IF(J28="","",RANK(I28,I23:I29,1))</f>
        <v/>
      </c>
      <c r="L28" s="109" t="str">
        <f>IF(I28="","",IF(I28&gt;M21,"","※"))</f>
        <v/>
      </c>
      <c r="M28" s="251" t="str">
        <f t="shared" si="5"/>
        <v/>
      </c>
      <c r="N28" s="248"/>
    </row>
    <row r="29" spans="1:14" s="242" customFormat="1" ht="19.5" hidden="1" customHeight="1">
      <c r="D29" s="104" t="s">
        <v>186</v>
      </c>
      <c r="E29" s="110" t="str">
        <f>CONCATENATE(E22,"-",B22,"-",D29)</f>
        <v>2-2-7</v>
      </c>
      <c r="F29" s="123" t="str">
        <f>VLOOKUP(E1:E7010,種目一覧!D1:F506,3,0)</f>
        <v>　</v>
      </c>
      <c r="G29" s="112">
        <f>VLOOKUP(E1:E7010,種目一覧!D1:G506,4,0)</f>
        <v>0</v>
      </c>
      <c r="H29" s="106" t="str">
        <f>VLOOKUP(E1:E7010,種目一覧!D1:E506,2,0)</f>
        <v>　</v>
      </c>
      <c r="I29" s="249"/>
      <c r="J29" s="250" t="str">
        <f t="shared" si="4"/>
        <v/>
      </c>
      <c r="K29" s="108" t="str">
        <f>IF(J29="","",RANK(I29,I23:I29,1))</f>
        <v/>
      </c>
      <c r="L29" s="109" t="str">
        <f>IF(I29="","",IF(I29&gt;M21,"","※"))</f>
        <v/>
      </c>
      <c r="M29" s="251" t="str">
        <f t="shared" si="5"/>
        <v/>
      </c>
      <c r="N29" s="248"/>
    </row>
    <row r="31" spans="1:14" s="242" customFormat="1" ht="19.5" customHeight="1">
      <c r="A31" s="23" t="s">
        <v>188</v>
      </c>
      <c r="J31" s="118" t="s">
        <v>170</v>
      </c>
      <c r="L31" s="118" t="str">
        <f>VLOOKUP(E32,大会記録!E1:F89,2,0)</f>
        <v>27.18</v>
      </c>
      <c r="M31" s="253">
        <f>VLOOKUP(E32,大会記録!E1:G89,3,0)</f>
        <v>2718</v>
      </c>
    </row>
    <row r="32" spans="1:14" s="242" customFormat="1" ht="19.5" customHeight="1">
      <c r="B32" s="80">
        <v>1</v>
      </c>
      <c r="C32" s="81" t="s">
        <v>171</v>
      </c>
      <c r="D32" s="119"/>
      <c r="E32" s="83">
        <v>3</v>
      </c>
      <c r="F32" s="124" t="s">
        <v>172</v>
      </c>
      <c r="G32" s="85" t="s">
        <v>173</v>
      </c>
      <c r="H32" s="86" t="s">
        <v>174</v>
      </c>
      <c r="I32" s="86" t="s">
        <v>442</v>
      </c>
      <c r="J32" s="87" t="s">
        <v>176</v>
      </c>
      <c r="K32" s="86" t="s">
        <v>177</v>
      </c>
      <c r="L32" s="88"/>
      <c r="M32" s="89" t="s">
        <v>178</v>
      </c>
      <c r="N32" s="244"/>
    </row>
    <row r="33" spans="1:15" s="242" customFormat="1" ht="19.5" customHeight="1">
      <c r="D33" s="92" t="s">
        <v>179</v>
      </c>
      <c r="E33" s="93" t="str">
        <f>CONCATENATE(E32,"-",B32,"-",D33)</f>
        <v>3-1-1</v>
      </c>
      <c r="F33" s="125" t="str">
        <f>VLOOKUP(E1:E7010,種目一覧!D1:F506,3,0)</f>
        <v>　</v>
      </c>
      <c r="G33" s="95">
        <f>VLOOKUP(E1:E7010,種目一覧!D1:G506,4,0)</f>
        <v>0</v>
      </c>
      <c r="H33" s="96" t="str">
        <f>VLOOKUP(E1:E7010,種目一覧!D1:E506,2,0)</f>
        <v>　</v>
      </c>
      <c r="I33" s="245"/>
      <c r="J33" s="246" t="str">
        <f t="shared" ref="J33:J39" si="6">IF(I33="","",IF(LEN(I33)=5,LEFT(I33,1)&amp;":"&amp;MID(I33,2,2)&amp;"."&amp;RIGHT(I33,2),LEFT(I33,2)&amp;"."&amp;RIGHT(I33,2)))</f>
        <v/>
      </c>
      <c r="K33" s="99" t="str">
        <f>IF(J33="","",RANK(I33,I33:I39,1))</f>
        <v/>
      </c>
      <c r="L33" s="100" t="str">
        <f>IF(I33="","",IF(I33&gt;M31,"","※"))</f>
        <v/>
      </c>
      <c r="M33" s="247" t="str">
        <f t="shared" ref="M33:M39" si="7">IF($J33="","",RANK(I33,$I$33:$I$39,1))</f>
        <v/>
      </c>
      <c r="N33" s="248"/>
    </row>
    <row r="34" spans="1:15" s="242" customFormat="1" ht="19.5" customHeight="1">
      <c r="D34" s="92" t="s">
        <v>181</v>
      </c>
      <c r="E34" s="93" t="str">
        <f>CONCATENATE(E32,"-",B32,"-",D34)</f>
        <v>3-1-2</v>
      </c>
      <c r="F34" s="125" t="str">
        <f>VLOOKUP(E1:E7010,種目一覧!D1:F506,3,0)</f>
        <v>柳川　栄治</v>
      </c>
      <c r="G34" s="103" t="str">
        <f>VLOOKUP(E1:E7010,種目一覧!D1:G506,4,0)</f>
        <v>やながわ　えいじ</v>
      </c>
      <c r="H34" s="96" t="str">
        <f>VLOOKUP(E1:E7010,種目一覧!D1:E506,2,0)</f>
        <v>みずほ</v>
      </c>
      <c r="I34" s="245"/>
      <c r="J34" s="246" t="str">
        <f t="shared" si="6"/>
        <v/>
      </c>
      <c r="K34" s="99" t="str">
        <f>IF(J34="","",RANK(I34,I33:I39,1))</f>
        <v/>
      </c>
      <c r="L34" s="100" t="str">
        <f>IF(I34="","",IF(I34&gt;M31,"","※"))</f>
        <v/>
      </c>
      <c r="M34" s="247" t="str">
        <f t="shared" si="7"/>
        <v/>
      </c>
      <c r="N34" s="248"/>
    </row>
    <row r="35" spans="1:15" s="242" customFormat="1" ht="19.5" customHeight="1">
      <c r="D35" s="92" t="s">
        <v>182</v>
      </c>
      <c r="E35" s="93" t="str">
        <f>CONCATENATE(E32,"-",B32,"-",D35)</f>
        <v>3-1-3</v>
      </c>
      <c r="F35" s="125" t="str">
        <f>VLOOKUP(E1:E7010,種目一覧!D1:F506,3,0)</f>
        <v>猪狩　芳文</v>
      </c>
      <c r="G35" s="103" t="str">
        <f>VLOOKUP(E1:E7010,種目一覧!D1:G506,4,0)</f>
        <v>いがり　よしふみ</v>
      </c>
      <c r="H35" s="96" t="str">
        <f>VLOOKUP(E1:E7010,種目一覧!D1:E506,2,0)</f>
        <v>みずほ</v>
      </c>
      <c r="I35" s="245"/>
      <c r="J35" s="246" t="str">
        <f t="shared" si="6"/>
        <v/>
      </c>
      <c r="K35" s="99" t="str">
        <f>IF(J35="","",RANK(I35,I33:I39,1))</f>
        <v/>
      </c>
      <c r="L35" s="100" t="str">
        <f>IF(I35="","",IF(I35&gt;M31,"","※"))</f>
        <v/>
      </c>
      <c r="M35" s="247" t="str">
        <f t="shared" si="7"/>
        <v/>
      </c>
      <c r="N35" s="248"/>
    </row>
    <row r="36" spans="1:15" s="242" customFormat="1" ht="19.5" customHeight="1">
      <c r="D36" s="92" t="s">
        <v>183</v>
      </c>
      <c r="E36" s="93" t="str">
        <f>CONCATENATE(E32,"-",B32,"-",D36)</f>
        <v>3-1-4</v>
      </c>
      <c r="F36" s="125" t="str">
        <f>VLOOKUP(E1:E7010,種目一覧!D1:F506,3,0)</f>
        <v>近藤　和貴</v>
      </c>
      <c r="G36" s="103" t="str">
        <f>VLOOKUP(E1:E7010,種目一覧!D1:G506,4,0)</f>
        <v>こんどう  かずき</v>
      </c>
      <c r="H36" s="96" t="str">
        <f>VLOOKUP(E1:E7010,種目一覧!D1:E506,2,0)</f>
        <v>三菱UFJ信託</v>
      </c>
      <c r="I36" s="245"/>
      <c r="J36" s="246" t="str">
        <f t="shared" si="6"/>
        <v/>
      </c>
      <c r="K36" s="99" t="str">
        <f>IF(J36="","",RANK(I36,I33:I39,1))</f>
        <v/>
      </c>
      <c r="L36" s="100" t="str">
        <f>IF(I36="","",IF(I36&gt;M31,"","※"))</f>
        <v/>
      </c>
      <c r="M36" s="247" t="str">
        <f t="shared" si="7"/>
        <v/>
      </c>
      <c r="N36" s="248"/>
    </row>
    <row r="37" spans="1:15" s="242" customFormat="1" ht="19.5" customHeight="1">
      <c r="D37" s="92" t="s">
        <v>184</v>
      </c>
      <c r="E37" s="93" t="str">
        <f>CONCATENATE(E32,"-",B32,"-",D37)</f>
        <v>3-1-5</v>
      </c>
      <c r="F37" s="125" t="str">
        <f>VLOOKUP(E1:E7010,種目一覧!D1:F506,3,0)</f>
        <v>藤田　万之葉</v>
      </c>
      <c r="G37" s="103" t="str">
        <f>VLOOKUP(E1:E7010,種目一覧!D1:G506,4,0)</f>
        <v>ふじた　ましば</v>
      </c>
      <c r="H37" s="96" t="str">
        <f>VLOOKUP(E1:E7010,種目一覧!D1:E506,2,0)</f>
        <v>三井住友信託</v>
      </c>
      <c r="I37" s="245"/>
      <c r="J37" s="246" t="str">
        <f t="shared" si="6"/>
        <v/>
      </c>
      <c r="K37" s="99" t="str">
        <f>IF(J37="","",RANK(I37,I33:I39,1))</f>
        <v/>
      </c>
      <c r="L37" s="100" t="str">
        <f>IF(I37="","",IF(I37&gt;M31,"","※"))</f>
        <v/>
      </c>
      <c r="M37" s="247" t="str">
        <f t="shared" si="7"/>
        <v/>
      </c>
      <c r="N37" s="248"/>
    </row>
    <row r="38" spans="1:15" s="242" customFormat="1" ht="19.5" customHeight="1">
      <c r="D38" s="104" t="s">
        <v>185</v>
      </c>
      <c r="E38" s="110" t="str">
        <f>CONCATENATE(E32,"-",B32,"-",D38)</f>
        <v>3-1-6</v>
      </c>
      <c r="F38" s="123" t="str">
        <f>VLOOKUP(E1:E7010,種目一覧!D1:F506,3,0)</f>
        <v>　</v>
      </c>
      <c r="G38" s="112">
        <f>VLOOKUP(E1:E7010,種目一覧!D1:G506,4,0)</f>
        <v>0</v>
      </c>
      <c r="H38" s="106" t="str">
        <f>VLOOKUP(E1:E7010,種目一覧!D1:E506,2,0)</f>
        <v>　</v>
      </c>
      <c r="I38" s="249"/>
      <c r="J38" s="250" t="str">
        <f t="shared" si="6"/>
        <v/>
      </c>
      <c r="K38" s="108" t="str">
        <f>IF(J38="","",RANK(I38,I33:I39,1))</f>
        <v/>
      </c>
      <c r="L38" s="109" t="str">
        <f>IF(I38="","",IF(I38&gt;M31,"","※"))</f>
        <v/>
      </c>
      <c r="M38" s="251" t="str">
        <f t="shared" si="7"/>
        <v/>
      </c>
      <c r="N38" s="248"/>
    </row>
    <row r="39" spans="1:15" s="242" customFormat="1" ht="19.5" hidden="1" customHeight="1">
      <c r="D39" s="104" t="s">
        <v>186</v>
      </c>
      <c r="E39" s="110" t="str">
        <f>CONCATENATE(E32,"-",B32,"-",D39)</f>
        <v>3-1-7</v>
      </c>
      <c r="F39" s="111">
        <f>VLOOKUP(E1:E7010,種目一覧!D1:F506,3,0)</f>
        <v>0</v>
      </c>
      <c r="G39" s="112">
        <f>VLOOKUP(E1:E7010,種目一覧!D1:G506,4,0)</f>
        <v>0</v>
      </c>
      <c r="H39" s="113">
        <f>VLOOKUP(E1:E7010,種目一覧!D1:E506,2,0)</f>
        <v>0</v>
      </c>
      <c r="I39" s="249"/>
      <c r="J39" s="250" t="str">
        <f t="shared" si="6"/>
        <v/>
      </c>
      <c r="K39" s="108" t="str">
        <f>IF(J39="","",RANK(I39,I33:I39,1))</f>
        <v/>
      </c>
      <c r="L39" s="109" t="str">
        <f>IF(I39="","",IF(I39&gt;M31,"","※"))</f>
        <v/>
      </c>
      <c r="M39" s="251" t="str">
        <f t="shared" si="7"/>
        <v/>
      </c>
      <c r="N39" s="248"/>
    </row>
    <row r="41" spans="1:15" s="252" customFormat="1" ht="19.5" customHeight="1">
      <c r="A41" s="23" t="s">
        <v>189</v>
      </c>
      <c r="J41" s="118" t="s">
        <v>170</v>
      </c>
      <c r="L41" s="118" t="str">
        <f>VLOOKUP(E42,大会記録!E1:F89,2,0)</f>
        <v xml:space="preserve"> 　27.70</v>
      </c>
      <c r="M41" s="253">
        <f>VLOOKUP(E42,大会記録!E1:G89,3,0)</f>
        <v>2770</v>
      </c>
    </row>
    <row r="42" spans="1:15" s="242" customFormat="1" ht="19.5" customHeight="1">
      <c r="B42" s="80">
        <v>1</v>
      </c>
      <c r="C42" s="81" t="s">
        <v>171</v>
      </c>
      <c r="D42" s="119"/>
      <c r="E42" s="83">
        <v>4</v>
      </c>
      <c r="F42" s="124" t="s">
        <v>172</v>
      </c>
      <c r="G42" s="85" t="s">
        <v>173</v>
      </c>
      <c r="H42" s="86" t="s">
        <v>174</v>
      </c>
      <c r="I42" s="86" t="s">
        <v>442</v>
      </c>
      <c r="J42" s="87" t="s">
        <v>176</v>
      </c>
      <c r="K42" s="86" t="s">
        <v>177</v>
      </c>
      <c r="L42" s="88"/>
      <c r="M42" s="89" t="s">
        <v>178</v>
      </c>
      <c r="N42" s="244"/>
    </row>
    <row r="43" spans="1:15" s="242" customFormat="1" ht="19.5" customHeight="1">
      <c r="D43" s="92" t="s">
        <v>179</v>
      </c>
      <c r="E43" s="93" t="str">
        <f>CONCATENATE(E42,"-",B42,"-",D43)</f>
        <v>4-1-1</v>
      </c>
      <c r="F43" s="125" t="str">
        <f>VLOOKUP(E1:E7010,種目一覧!D1:F506,3,0)</f>
        <v>　</v>
      </c>
      <c r="G43" s="95">
        <f>VLOOKUP(E1:E7010,種目一覧!D1:G506,4,0)</f>
        <v>0</v>
      </c>
      <c r="H43" s="96" t="str">
        <f>VLOOKUP(E1:E7010,種目一覧!D1:E506,2,0)</f>
        <v>　</v>
      </c>
      <c r="I43" s="245"/>
      <c r="J43" s="246" t="str">
        <f t="shared" ref="J43:J49" si="8">IF(I43="","",IF(LEN(I43)=5,LEFT(I43,1)&amp;":"&amp;MID(I43,2,2)&amp;"."&amp;RIGHT(I43,2),LEFT(I43,2)&amp;"."&amp;RIGHT(I43,2)))</f>
        <v/>
      </c>
      <c r="K43" s="99" t="str">
        <f>IF(J43="","",RANK(I43,I43:I49,1))</f>
        <v/>
      </c>
      <c r="L43" s="100" t="str">
        <f>IF(I43="","",IF(I43&gt;M41,"","※"))</f>
        <v/>
      </c>
      <c r="M43" s="247" t="str">
        <f t="shared" ref="M43:M49" si="9">IF($J43="","",RANK(I43,$I$43:$I$59,1))</f>
        <v/>
      </c>
      <c r="N43" s="248"/>
      <c r="O43" s="254" t="str">
        <f t="shared" ref="O43:O49" si="10">IF(J43="","",RANK(I43,$I$23:$I$59,1))</f>
        <v/>
      </c>
    </row>
    <row r="44" spans="1:15" s="242" customFormat="1" ht="19.5" customHeight="1">
      <c r="D44" s="92" t="s">
        <v>181</v>
      </c>
      <c r="E44" s="93" t="str">
        <f>CONCATENATE(E42,"-",B42,"-",D44)</f>
        <v>4-1-2</v>
      </c>
      <c r="F44" s="125" t="str">
        <f>VLOOKUP(E1:E7010,種目一覧!D1:F506,3,0)</f>
        <v>轟　芳枝</v>
      </c>
      <c r="G44" s="103" t="str">
        <f>VLOOKUP(E1:E7010,種目一覧!D1:G506,4,0)</f>
        <v>とどろき　よしえ</v>
      </c>
      <c r="H44" s="96" t="str">
        <f>VLOOKUP(E1:E7010,種目一覧!D1:E506,2,0)</f>
        <v>三井住友信託</v>
      </c>
      <c r="I44" s="245"/>
      <c r="J44" s="246" t="str">
        <f t="shared" si="8"/>
        <v/>
      </c>
      <c r="K44" s="99" t="str">
        <f>IF(J44="","",RANK(I44,I43:I49,1))</f>
        <v/>
      </c>
      <c r="L44" s="100" t="str">
        <f>IF(I44="","",IF(I44&gt;M41,"","※"))</f>
        <v/>
      </c>
      <c r="M44" s="247" t="str">
        <f t="shared" si="9"/>
        <v/>
      </c>
      <c r="N44" s="248"/>
      <c r="O44" s="254" t="str">
        <f t="shared" si="10"/>
        <v/>
      </c>
    </row>
    <row r="45" spans="1:15" s="242" customFormat="1" ht="19.5" customHeight="1">
      <c r="D45" s="92" t="s">
        <v>182</v>
      </c>
      <c r="E45" s="93" t="str">
        <f>CONCATENATE(E42,"-",B42,"-",D45)</f>
        <v>4-1-3</v>
      </c>
      <c r="F45" s="125" t="str">
        <f>VLOOKUP(E1:E7010,種目一覧!D1:F506,3,0)</f>
        <v>伊藤　美樹子</v>
      </c>
      <c r="G45" s="103" t="str">
        <f>VLOOKUP(E1:E7010,種目一覧!D1:G506,4,0)</f>
        <v>いとう　みきこ</v>
      </c>
      <c r="H45" s="96" t="str">
        <f>VLOOKUP(E1:E7010,種目一覧!D1:E506,2,0)</f>
        <v>三井住友銀行</v>
      </c>
      <c r="I45" s="245"/>
      <c r="J45" s="246" t="str">
        <f t="shared" si="8"/>
        <v/>
      </c>
      <c r="K45" s="99" t="str">
        <f>IF(J45="","",RANK(I45,I43:I49,1))</f>
        <v/>
      </c>
      <c r="L45" s="100" t="str">
        <f>IF(I45="","",IF(I45&gt;M41,"","※"))</f>
        <v/>
      </c>
      <c r="M45" s="247" t="str">
        <f t="shared" si="9"/>
        <v/>
      </c>
      <c r="N45" s="248"/>
      <c r="O45" s="254" t="str">
        <f t="shared" si="10"/>
        <v/>
      </c>
    </row>
    <row r="46" spans="1:15" s="242" customFormat="1" ht="19.5" customHeight="1">
      <c r="D46" s="92" t="s">
        <v>183</v>
      </c>
      <c r="E46" s="93" t="str">
        <f>CONCATENATE(E42,"-",B42,"-",D46)</f>
        <v>4-1-4</v>
      </c>
      <c r="F46" s="125" t="str">
        <f>VLOOKUP(E1:E7010,種目一覧!D1:F506,3,0)</f>
        <v>長谷　雪那</v>
      </c>
      <c r="G46" s="103" t="str">
        <f>VLOOKUP(E1:E7010,種目一覧!D1:G506,4,0)</f>
        <v>はせ　ゆきな</v>
      </c>
      <c r="H46" s="96" t="str">
        <f>VLOOKUP(E1:E7010,種目一覧!D1:E506,2,0)</f>
        <v>三菱UFJ銀行</v>
      </c>
      <c r="I46" s="245"/>
      <c r="J46" s="246" t="str">
        <f t="shared" si="8"/>
        <v/>
      </c>
      <c r="K46" s="99" t="str">
        <f>IF(J46="","",RANK(I46,I43:I49,1))</f>
        <v/>
      </c>
      <c r="L46" s="100" t="str">
        <f>IF(I46="","",IF(I46&gt;M41,"","※"))</f>
        <v/>
      </c>
      <c r="M46" s="247" t="str">
        <f t="shared" si="9"/>
        <v/>
      </c>
      <c r="N46" s="248"/>
      <c r="O46" s="254" t="str">
        <f t="shared" si="10"/>
        <v/>
      </c>
    </row>
    <row r="47" spans="1:15" s="242" customFormat="1" ht="19.5" customHeight="1">
      <c r="D47" s="92" t="s">
        <v>184</v>
      </c>
      <c r="E47" s="93" t="str">
        <f>CONCATENATE(E42,"-",B42,"-",D47)</f>
        <v>4-1-5</v>
      </c>
      <c r="F47" s="125" t="str">
        <f>VLOOKUP(E1:E7010,種目一覧!D1:F506,3,0)</f>
        <v>　</v>
      </c>
      <c r="G47" s="95">
        <f>VLOOKUP(E1:E7010,種目一覧!D1:G506,4,0)</f>
        <v>0</v>
      </c>
      <c r="H47" s="96" t="str">
        <f>VLOOKUP(E1:E7010,種目一覧!D1:E506,2,0)</f>
        <v>　</v>
      </c>
      <c r="I47" s="245"/>
      <c r="J47" s="246" t="str">
        <f t="shared" si="8"/>
        <v/>
      </c>
      <c r="K47" s="99" t="str">
        <f>IF(J47="","",RANK(I47,I43:I49,1))</f>
        <v/>
      </c>
      <c r="L47" s="100" t="str">
        <f>IF(I47="","",IF(I47&gt;M41,"","※"))</f>
        <v/>
      </c>
      <c r="M47" s="247" t="str">
        <f t="shared" si="9"/>
        <v/>
      </c>
      <c r="N47" s="248"/>
      <c r="O47" s="254" t="str">
        <f t="shared" si="10"/>
        <v/>
      </c>
    </row>
    <row r="48" spans="1:15" s="242" customFormat="1" ht="19.5" customHeight="1">
      <c r="D48" s="104" t="s">
        <v>185</v>
      </c>
      <c r="E48" s="110" t="str">
        <f>CONCATENATE(E42,"-",B42,"-",D48)</f>
        <v>4-1-6</v>
      </c>
      <c r="F48" s="123" t="str">
        <f>VLOOKUP(E1:E7010,種目一覧!D1:F506,3,0)</f>
        <v>　</v>
      </c>
      <c r="G48" s="112">
        <f>VLOOKUP(E1:E7010,種目一覧!D1:G506,4,0)</f>
        <v>0</v>
      </c>
      <c r="H48" s="106" t="str">
        <f>VLOOKUP(E1:E7010,種目一覧!D1:E506,2,0)</f>
        <v>　</v>
      </c>
      <c r="I48" s="249"/>
      <c r="J48" s="250" t="str">
        <f t="shared" si="8"/>
        <v/>
      </c>
      <c r="K48" s="108" t="str">
        <f>IF(J48="","",RANK(I48,I43:I49,1))</f>
        <v/>
      </c>
      <c r="L48" s="109" t="str">
        <f>IF(I48="","",IF(I48&gt;M41,"","※"))</f>
        <v/>
      </c>
      <c r="M48" s="251" t="str">
        <f t="shared" si="9"/>
        <v/>
      </c>
      <c r="N48" s="248"/>
      <c r="O48" s="254" t="str">
        <f t="shared" si="10"/>
        <v/>
      </c>
    </row>
    <row r="49" spans="1:15" s="242" customFormat="1" ht="19.5" hidden="1" customHeight="1">
      <c r="D49" s="104" t="s">
        <v>186</v>
      </c>
      <c r="E49" s="110" t="str">
        <f>CONCATENATE(E42,"-",B42,"-",D49)</f>
        <v>4-1-7</v>
      </c>
      <c r="F49" s="123" t="str">
        <f>VLOOKUP(E1:E7010,種目一覧!D1:F506,3,0)</f>
        <v>　</v>
      </c>
      <c r="G49" s="112">
        <f>VLOOKUP(E1:E7010,種目一覧!D1:G506,4,0)</f>
        <v>0</v>
      </c>
      <c r="H49" s="106" t="str">
        <f>VLOOKUP(E1:E7010,種目一覧!D1:E506,2,0)</f>
        <v>　</v>
      </c>
      <c r="I49" s="249"/>
      <c r="J49" s="250" t="str">
        <f t="shared" si="8"/>
        <v/>
      </c>
      <c r="K49" s="108" t="str">
        <f>IF(J49="","",RANK(I49,I43:I49,1))</f>
        <v/>
      </c>
      <c r="L49" s="109" t="str">
        <f>IF(I49="","",IF(I49&gt;M41,"","※"))</f>
        <v/>
      </c>
      <c r="M49" s="251" t="str">
        <f t="shared" si="9"/>
        <v/>
      </c>
      <c r="N49" s="248"/>
      <c r="O49" s="254" t="str">
        <f t="shared" si="10"/>
        <v/>
      </c>
    </row>
    <row r="51" spans="1:15" s="252" customFormat="1" ht="19.5" hidden="1" customHeight="1">
      <c r="J51" s="118" t="s">
        <v>170</v>
      </c>
      <c r="L51" s="118" t="str">
        <f>VLOOKUP(E52,大会記録!E1:F89,2,0)</f>
        <v xml:space="preserve"> 　27.70</v>
      </c>
      <c r="M51" s="253">
        <f>VLOOKUP(E52,大会記録!E1:G89,3,0)</f>
        <v>2770</v>
      </c>
    </row>
    <row r="52" spans="1:15" s="242" customFormat="1" ht="19.5" hidden="1" customHeight="1">
      <c r="B52" s="80">
        <v>2</v>
      </c>
      <c r="C52" s="81" t="s">
        <v>171</v>
      </c>
      <c r="D52" s="119"/>
      <c r="E52" s="83">
        <v>4</v>
      </c>
      <c r="F52" s="124" t="s">
        <v>172</v>
      </c>
      <c r="G52" s="85" t="s">
        <v>173</v>
      </c>
      <c r="H52" s="86" t="s">
        <v>174</v>
      </c>
      <c r="I52" s="86" t="s">
        <v>442</v>
      </c>
      <c r="J52" s="87" t="s">
        <v>176</v>
      </c>
      <c r="K52" s="86" t="s">
        <v>177</v>
      </c>
      <c r="L52" s="88"/>
      <c r="M52" s="89" t="s">
        <v>178</v>
      </c>
      <c r="N52" s="244"/>
    </row>
    <row r="53" spans="1:15" s="242" customFormat="1" ht="19.5" hidden="1" customHeight="1">
      <c r="D53" s="92" t="s">
        <v>179</v>
      </c>
      <c r="E53" s="93" t="str">
        <f>CONCATENATE(E52,"-",B52,"-",D53)</f>
        <v>4-2-1</v>
      </c>
      <c r="F53" s="125">
        <f>VLOOKUP(E1:E7010,種目一覧!D1:F506,3,0)</f>
        <v>0</v>
      </c>
      <c r="G53" s="103">
        <f>VLOOKUP(E1:E7010,種目一覧!D1:G506,4,0)</f>
        <v>0</v>
      </c>
      <c r="H53" s="126">
        <f>VLOOKUP(E1:E7010,種目一覧!D1:E506,2,0)</f>
        <v>0</v>
      </c>
      <c r="I53" s="245"/>
      <c r="J53" s="246" t="str">
        <f t="shared" ref="J53:J59" si="11">IF(I53="","",IF(LEN(I53)=5,LEFT(I53,1)&amp;":"&amp;MID(I53,2,2)&amp;"."&amp;RIGHT(I53,2),LEFT(I53,2)&amp;"."&amp;RIGHT(I53,2)))</f>
        <v/>
      </c>
      <c r="K53" s="99" t="str">
        <f>IF(J53="","",RANK(I53,I52:I58,1))</f>
        <v/>
      </c>
      <c r="L53" s="100" t="str">
        <f>IF(I53="","",IF(I53&gt;M51,"","※"))</f>
        <v/>
      </c>
      <c r="M53" s="247" t="str">
        <f t="shared" ref="M53:M59" si="12">IF($J53="","",RANK(I53,$I$43:$I$59,1))</f>
        <v/>
      </c>
      <c r="N53" s="248"/>
      <c r="O53" s="254" t="str">
        <f t="shared" ref="O53:O59" si="13">IF(J53="","",RANK(I53,$I$23:$I$59,1))</f>
        <v/>
      </c>
    </row>
    <row r="54" spans="1:15" s="242" customFormat="1" ht="19.5" hidden="1" customHeight="1">
      <c r="D54" s="92" t="s">
        <v>181</v>
      </c>
      <c r="E54" s="93" t="str">
        <f>CONCATENATE(E52,"-",B52,"-",D54)</f>
        <v>4-2-2</v>
      </c>
      <c r="F54" s="125">
        <f>VLOOKUP(E1:E7010,種目一覧!D1:F506,3,0)</f>
        <v>0</v>
      </c>
      <c r="G54" s="103">
        <f>VLOOKUP(E1:E7010,種目一覧!D1:G506,4,0)</f>
        <v>0</v>
      </c>
      <c r="H54" s="126">
        <f>VLOOKUP(E1:E7010,種目一覧!D1:E506,2,0)</f>
        <v>0</v>
      </c>
      <c r="I54" s="245"/>
      <c r="J54" s="246" t="str">
        <f t="shared" si="11"/>
        <v/>
      </c>
      <c r="K54" s="99" t="str">
        <f>IF(J54="","",RANK(I54,I53:I59,1))</f>
        <v/>
      </c>
      <c r="L54" s="100" t="str">
        <f>IF(I54="","",IF(I54&gt;M51,"","※"))</f>
        <v/>
      </c>
      <c r="M54" s="247" t="str">
        <f t="shared" si="12"/>
        <v/>
      </c>
      <c r="N54" s="248"/>
      <c r="O54" s="254" t="str">
        <f t="shared" si="13"/>
        <v/>
      </c>
    </row>
    <row r="55" spans="1:15" s="242" customFormat="1" ht="19.5" hidden="1" customHeight="1">
      <c r="D55" s="92" t="s">
        <v>182</v>
      </c>
      <c r="E55" s="93" t="str">
        <f>CONCATENATE(E52,"-",B52,"-",D55)</f>
        <v>4-2-3</v>
      </c>
      <c r="F55" s="127">
        <f>VLOOKUP(E1:E7010,種目一覧!D1:F506,3,0)</f>
        <v>0</v>
      </c>
      <c r="G55" s="95">
        <f>VLOOKUP(E1:E7010,種目一覧!D1:G506,4,0)</f>
        <v>0</v>
      </c>
      <c r="H55" s="126">
        <f>VLOOKUP(E1:E7010,種目一覧!D1:E506,2,0)</f>
        <v>0</v>
      </c>
      <c r="I55" s="245"/>
      <c r="J55" s="246" t="str">
        <f t="shared" si="11"/>
        <v/>
      </c>
      <c r="K55" s="99" t="str">
        <f>IF(J55="","",RANK(I55,I53:I59,1))</f>
        <v/>
      </c>
      <c r="L55" s="100" t="str">
        <f>IF(I55="","",IF(I55&gt;M51,"","※"))</f>
        <v/>
      </c>
      <c r="M55" s="247" t="str">
        <f t="shared" si="12"/>
        <v/>
      </c>
      <c r="N55" s="248"/>
      <c r="O55" s="254" t="str">
        <f t="shared" si="13"/>
        <v/>
      </c>
    </row>
    <row r="56" spans="1:15" s="242" customFormat="1" ht="19.5" hidden="1" customHeight="1">
      <c r="D56" s="92" t="s">
        <v>183</v>
      </c>
      <c r="E56" s="93" t="str">
        <f>CONCATENATE(E52,"-",B52,"-",D56)</f>
        <v>4-2-4</v>
      </c>
      <c r="F56" s="127">
        <f>VLOOKUP(E1:E7010,種目一覧!D1:F506,3,0)</f>
        <v>0</v>
      </c>
      <c r="G56" s="95">
        <f>VLOOKUP(E1:E7010,種目一覧!D1:G506,4,0)</f>
        <v>0</v>
      </c>
      <c r="H56" s="126">
        <f>VLOOKUP(E1:E7010,種目一覧!D1:E506,2,0)</f>
        <v>0</v>
      </c>
      <c r="I56" s="245"/>
      <c r="J56" s="246" t="str">
        <f t="shared" si="11"/>
        <v/>
      </c>
      <c r="K56" s="99" t="str">
        <f>IF(J56="","",RANK(I56,I53:I59,1))</f>
        <v/>
      </c>
      <c r="L56" s="100" t="str">
        <f>IF(I56="","",IF(I56&gt;M51,"","※"))</f>
        <v/>
      </c>
      <c r="M56" s="247" t="str">
        <f t="shared" si="12"/>
        <v/>
      </c>
      <c r="N56" s="248"/>
      <c r="O56" s="254" t="str">
        <f t="shared" si="13"/>
        <v/>
      </c>
    </row>
    <row r="57" spans="1:15" s="242" customFormat="1" ht="19.5" hidden="1" customHeight="1">
      <c r="D57" s="92" t="s">
        <v>184</v>
      </c>
      <c r="E57" s="93" t="str">
        <f>CONCATENATE(E52,"-",B52,"-",D57)</f>
        <v>4-2-5</v>
      </c>
      <c r="F57" s="127">
        <f>VLOOKUP(E1:E7010,種目一覧!D1:F506,3,0)</f>
        <v>0</v>
      </c>
      <c r="G57" s="95">
        <f>VLOOKUP(E1:E7010,種目一覧!D1:G506,4,0)</f>
        <v>0</v>
      </c>
      <c r="H57" s="126">
        <f>VLOOKUP(E1:E7010,種目一覧!D1:E506,2,0)</f>
        <v>0</v>
      </c>
      <c r="I57" s="245"/>
      <c r="J57" s="246" t="str">
        <f t="shared" si="11"/>
        <v/>
      </c>
      <c r="K57" s="99" t="str">
        <f>IF(J57="","",RANK(I57,I53:I59,1))</f>
        <v/>
      </c>
      <c r="L57" s="100" t="str">
        <f>IF(I57="","",IF(I57&gt;M51,"","※"))</f>
        <v/>
      </c>
      <c r="M57" s="247" t="str">
        <f t="shared" si="12"/>
        <v/>
      </c>
      <c r="N57" s="248"/>
      <c r="O57" s="254" t="str">
        <f t="shared" si="13"/>
        <v/>
      </c>
    </row>
    <row r="58" spans="1:15" s="242" customFormat="1" ht="19.5" hidden="1" customHeight="1">
      <c r="D58" s="92" t="s">
        <v>185</v>
      </c>
      <c r="E58" s="93" t="str">
        <f>CONCATENATE(E52,"-",B52,"-",D58)</f>
        <v>4-2-6</v>
      </c>
      <c r="F58" s="125">
        <f>VLOOKUP(E1:E7010,種目一覧!D1:F506,3,0)</f>
        <v>0</v>
      </c>
      <c r="G58" s="103">
        <f>VLOOKUP(E1:E7010,種目一覧!D1:G506,4,0)</f>
        <v>0</v>
      </c>
      <c r="H58" s="126">
        <f>VLOOKUP(E1:E7010,種目一覧!D1:E506,2,0)</f>
        <v>0</v>
      </c>
      <c r="I58" s="245"/>
      <c r="J58" s="246" t="str">
        <f t="shared" si="11"/>
        <v/>
      </c>
      <c r="K58" s="99" t="str">
        <f>IF(J58="","",RANK(I58,I53:I59,1))</f>
        <v/>
      </c>
      <c r="L58" s="100" t="str">
        <f>IF(I58="","",IF(I58&gt;M51,"","※"))</f>
        <v/>
      </c>
      <c r="M58" s="247" t="str">
        <f t="shared" si="12"/>
        <v/>
      </c>
      <c r="N58" s="248"/>
      <c r="O58" s="254" t="str">
        <f t="shared" si="13"/>
        <v/>
      </c>
    </row>
    <row r="59" spans="1:15" s="242" customFormat="1" ht="19.5" hidden="1" customHeight="1">
      <c r="D59" s="104" t="s">
        <v>186</v>
      </c>
      <c r="E59" s="110" t="str">
        <f>CONCATENATE(E52,"-",B52,"-",D59)</f>
        <v>4-2-7</v>
      </c>
      <c r="F59" s="111">
        <f>VLOOKUP(E1:E7010,種目一覧!D1:F506,3,0)</f>
        <v>0</v>
      </c>
      <c r="G59" s="112">
        <f>VLOOKUP(E1:E7010,種目一覧!D1:G506,4,0)</f>
        <v>0</v>
      </c>
      <c r="H59" s="113">
        <f>VLOOKUP(E1:E7010,種目一覧!D1:E506,2,0)</f>
        <v>0</v>
      </c>
      <c r="I59" s="249"/>
      <c r="J59" s="250" t="str">
        <f t="shared" si="11"/>
        <v/>
      </c>
      <c r="K59" s="108" t="str">
        <f>IF(J59="","",RANK(I59,I53:I59,1))</f>
        <v/>
      </c>
      <c r="L59" s="109" t="str">
        <f>IF(I59="","",IF(I59&gt;M51,"","※"))</f>
        <v/>
      </c>
      <c r="M59" s="251" t="str">
        <f t="shared" si="12"/>
        <v/>
      </c>
      <c r="N59" s="248"/>
      <c r="O59" s="254" t="str">
        <f t="shared" si="13"/>
        <v/>
      </c>
    </row>
    <row r="61" spans="1:15" s="252" customFormat="1" ht="19.5" customHeight="1">
      <c r="A61" s="23" t="s">
        <v>190</v>
      </c>
      <c r="J61" s="118" t="s">
        <v>170</v>
      </c>
      <c r="L61" s="118" t="str">
        <f>VLOOKUP(E62,大会記録!E1:F89,2,0)</f>
        <v xml:space="preserve"> 　53.75</v>
      </c>
      <c r="M61" s="253">
        <f>VLOOKUP(E62,大会記録!E1:G89,3,0)</f>
        <v>5375</v>
      </c>
    </row>
    <row r="62" spans="1:15" s="242" customFormat="1" ht="19.5" customHeight="1">
      <c r="B62" s="80">
        <v>1</v>
      </c>
      <c r="C62" s="81" t="s">
        <v>171</v>
      </c>
      <c r="D62" s="119"/>
      <c r="E62" s="83">
        <v>5</v>
      </c>
      <c r="F62" s="124" t="s">
        <v>172</v>
      </c>
      <c r="G62" s="85" t="s">
        <v>173</v>
      </c>
      <c r="H62" s="86" t="s">
        <v>174</v>
      </c>
      <c r="I62" s="86" t="s">
        <v>442</v>
      </c>
      <c r="J62" s="87" t="s">
        <v>176</v>
      </c>
      <c r="K62" s="86" t="s">
        <v>177</v>
      </c>
      <c r="L62" s="88"/>
      <c r="M62" s="89" t="s">
        <v>178</v>
      </c>
      <c r="N62" s="244"/>
    </row>
    <row r="63" spans="1:15" s="242" customFormat="1" ht="19.5" customHeight="1">
      <c r="D63" s="92" t="s">
        <v>179</v>
      </c>
      <c r="E63" s="93" t="str">
        <f>CONCATENATE(E62,"-",B62,"-",D63)</f>
        <v>5-1-1</v>
      </c>
      <c r="F63" s="125" t="str">
        <f>VLOOKUP(E1:E7010,種目一覧!D1:F506,3,0)</f>
        <v>　</v>
      </c>
      <c r="G63" s="95">
        <f>VLOOKUP(E1:E7010,種目一覧!D1:G506,4,0)</f>
        <v>0</v>
      </c>
      <c r="H63" s="96" t="str">
        <f>VLOOKUP(E1:E7010,種目一覧!D1:E506,2,0)</f>
        <v>　</v>
      </c>
      <c r="I63" s="245"/>
      <c r="J63" s="246" t="str">
        <f t="shared" ref="J63:J69" si="14">IF(I63="","",IF(LEN(I63)=5,LEFT(I63,1)&amp;":"&amp;MID(I63,2,2)&amp;"."&amp;RIGHT(I63,2),LEFT(I63,2)&amp;"."&amp;RIGHT(I63,2)))</f>
        <v/>
      </c>
      <c r="K63" s="99" t="str">
        <f>IF(J63="","",RANK(I63,I63:I69,1))</f>
        <v/>
      </c>
      <c r="L63" s="100" t="str">
        <f>IF(I63="","",IF(I63&gt;M61,"","※"))</f>
        <v/>
      </c>
      <c r="M63" s="247" t="str">
        <f t="shared" ref="M63:M69" si="15">IF($J63="","",RANK(I63,$I$63:$I$79,1))</f>
        <v/>
      </c>
      <c r="N63" s="248"/>
      <c r="O63" s="254" t="str">
        <f t="shared" ref="O63:O69" si="16">IF(J63="","",RANK(I63,$I$23:$I$59,1))</f>
        <v/>
      </c>
    </row>
    <row r="64" spans="1:15" s="242" customFormat="1" ht="19.5" customHeight="1">
      <c r="D64" s="92" t="s">
        <v>181</v>
      </c>
      <c r="E64" s="93" t="str">
        <f>CONCATENATE(E62,"-",B62,"-",D64)</f>
        <v>5-1-2</v>
      </c>
      <c r="F64" s="125" t="str">
        <f>VLOOKUP(E1:E7010,種目一覧!D1:F506,3,0)</f>
        <v>中島　悠貴</v>
      </c>
      <c r="G64" s="103" t="str">
        <f>VLOOKUP(E1:E7010,種目一覧!D1:G506,4,0)</f>
        <v>なかじま　ゆうき</v>
      </c>
      <c r="H64" s="96" t="str">
        <f>VLOOKUP(E1:E7010,種目一覧!D1:E506,2,0)</f>
        <v>みずほ</v>
      </c>
      <c r="I64" s="245"/>
      <c r="J64" s="246" t="str">
        <f t="shared" si="14"/>
        <v/>
      </c>
      <c r="K64" s="99" t="str">
        <f>IF(J64="","",RANK(I64,I63:I69,1))</f>
        <v/>
      </c>
      <c r="L64" s="100" t="str">
        <f>IF(I64="","",IF(I64&gt;M61,"","※"))</f>
        <v/>
      </c>
      <c r="M64" s="247" t="str">
        <f t="shared" si="15"/>
        <v/>
      </c>
      <c r="N64" s="248"/>
      <c r="O64" s="254" t="str">
        <f t="shared" si="16"/>
        <v/>
      </c>
    </row>
    <row r="65" spans="2:15" s="242" customFormat="1" ht="19.5" customHeight="1">
      <c r="D65" s="92" t="s">
        <v>182</v>
      </c>
      <c r="E65" s="93" t="str">
        <f>CONCATENATE(E62,"-",B62,"-",D65)</f>
        <v>5-1-3</v>
      </c>
      <c r="F65" s="125" t="str">
        <f>VLOOKUP(E1:E7010,種目一覧!D1:F506,3,0)</f>
        <v>三宅　充</v>
      </c>
      <c r="G65" s="103" t="str">
        <f>VLOOKUP(E1:E7010,種目一覧!D1:G506,4,0)</f>
        <v>みやけ　みつる</v>
      </c>
      <c r="H65" s="96" t="str">
        <f>VLOOKUP(E1:E7010,種目一覧!D1:E506,2,0)</f>
        <v>三井住友信託</v>
      </c>
      <c r="I65" s="245"/>
      <c r="J65" s="246" t="str">
        <f t="shared" si="14"/>
        <v/>
      </c>
      <c r="K65" s="99" t="str">
        <f>IF(J65="","",RANK(I65,I63:I69,1))</f>
        <v/>
      </c>
      <c r="L65" s="100" t="str">
        <f>IF(I65="","",IF(I65&gt;M61,"","※"))</f>
        <v/>
      </c>
      <c r="M65" s="247" t="str">
        <f t="shared" si="15"/>
        <v/>
      </c>
      <c r="N65" s="248"/>
      <c r="O65" s="254" t="str">
        <f t="shared" si="16"/>
        <v/>
      </c>
    </row>
    <row r="66" spans="2:15" s="242" customFormat="1" ht="19.5" customHeight="1">
      <c r="D66" s="92" t="s">
        <v>183</v>
      </c>
      <c r="E66" s="93" t="str">
        <f>CONCATENATE(E62,"-",B62,"-",D66)</f>
        <v>5-1-4</v>
      </c>
      <c r="F66" s="125" t="str">
        <f>VLOOKUP(E1:E7010,種目一覧!D1:F506,3,0)</f>
        <v>毛利　智人</v>
      </c>
      <c r="G66" s="103" t="str">
        <f>VLOOKUP(E1:E7010,種目一覧!D1:G506,4,0)</f>
        <v>もうり　ともと</v>
      </c>
      <c r="H66" s="96" t="str">
        <f>VLOOKUP(E1:E7010,種目一覧!D1:E506,2,0)</f>
        <v>みずほ</v>
      </c>
      <c r="I66" s="245"/>
      <c r="J66" s="246" t="str">
        <f t="shared" si="14"/>
        <v/>
      </c>
      <c r="K66" s="99" t="str">
        <f>IF(J66="","",RANK(I66,I63:I69,1))</f>
        <v/>
      </c>
      <c r="L66" s="100" t="str">
        <f>IF(I66="","",IF(I66&gt;M61,"","※"))</f>
        <v/>
      </c>
      <c r="M66" s="247" t="str">
        <f t="shared" si="15"/>
        <v/>
      </c>
      <c r="N66" s="248"/>
      <c r="O66" s="254" t="str">
        <f t="shared" si="16"/>
        <v/>
      </c>
    </row>
    <row r="67" spans="2:15" s="242" customFormat="1" ht="19.5" customHeight="1">
      <c r="D67" s="92" t="s">
        <v>184</v>
      </c>
      <c r="E67" s="93" t="str">
        <f>CONCATENATE(E62,"-",B62,"-",D67)</f>
        <v>5-1-5</v>
      </c>
      <c r="F67" s="125" t="str">
        <f>VLOOKUP(E1:E7010,種目一覧!D1:F506,3,0)</f>
        <v>上村　和彦</v>
      </c>
      <c r="G67" s="103" t="str">
        <f>VLOOKUP(E1:E7010,種目一覧!D1:G506,4,0)</f>
        <v>うえむら　かずひこ</v>
      </c>
      <c r="H67" s="96" t="str">
        <f>VLOOKUP(E1:E7010,種目一覧!D1:E506,2,0)</f>
        <v>三井住友信託</v>
      </c>
      <c r="I67" s="245"/>
      <c r="J67" s="246" t="str">
        <f t="shared" si="14"/>
        <v/>
      </c>
      <c r="K67" s="99" t="str">
        <f>IF(J67="","",RANK(I67,I63:I69,1))</f>
        <v/>
      </c>
      <c r="L67" s="100" t="str">
        <f>IF(I67="","",IF(I67&gt;M61,"","※"))</f>
        <v/>
      </c>
      <c r="M67" s="247" t="str">
        <f t="shared" si="15"/>
        <v/>
      </c>
      <c r="N67" s="248"/>
      <c r="O67" s="254" t="str">
        <f t="shared" si="16"/>
        <v/>
      </c>
    </row>
    <row r="68" spans="2:15" s="242" customFormat="1" ht="19.5" customHeight="1">
      <c r="D68" s="104" t="s">
        <v>185</v>
      </c>
      <c r="E68" s="110" t="str">
        <f>CONCATENATE(E62,"-",B62,"-",D68)</f>
        <v>5-1-6</v>
      </c>
      <c r="F68" s="123" t="str">
        <f>VLOOKUP(E1:E7010,種目一覧!D1:F506,3,0)</f>
        <v>　</v>
      </c>
      <c r="G68" s="112">
        <f>VLOOKUP(E1:E7010,種目一覧!D1:G506,4,0)</f>
        <v>0</v>
      </c>
      <c r="H68" s="106" t="str">
        <f>VLOOKUP(E1:E7010,種目一覧!D1:E506,2,0)</f>
        <v>　</v>
      </c>
      <c r="I68" s="249"/>
      <c r="J68" s="250" t="str">
        <f t="shared" si="14"/>
        <v/>
      </c>
      <c r="K68" s="108" t="str">
        <f>IF(J68="","",RANK(I68,I63:I69,1))</f>
        <v/>
      </c>
      <c r="L68" s="109" t="str">
        <f>IF(I68="","",IF(I68&gt;M61,"","※"))</f>
        <v/>
      </c>
      <c r="M68" s="247" t="str">
        <f t="shared" si="15"/>
        <v/>
      </c>
      <c r="N68" s="248"/>
      <c r="O68" s="254" t="str">
        <f t="shared" si="16"/>
        <v/>
      </c>
    </row>
    <row r="69" spans="2:15" s="242" customFormat="1" ht="19.5" hidden="1" customHeight="1">
      <c r="D69" s="104" t="s">
        <v>186</v>
      </c>
      <c r="E69" s="110" t="str">
        <f>CONCATENATE(E62,"-",B62,"-",D69)</f>
        <v>5-1-7</v>
      </c>
      <c r="F69" s="123" t="str">
        <f>VLOOKUP(E1:E7010,種目一覧!D1:F506,3,0)</f>
        <v>　</v>
      </c>
      <c r="G69" s="112">
        <f>VLOOKUP(E1:E7010,種目一覧!D1:G506,4,0)</f>
        <v>0</v>
      </c>
      <c r="H69" s="106" t="str">
        <f>VLOOKUP(E1:E7010,種目一覧!D1:E506,2,0)</f>
        <v>　</v>
      </c>
      <c r="I69" s="249"/>
      <c r="J69" s="250" t="str">
        <f t="shared" si="14"/>
        <v/>
      </c>
      <c r="K69" s="108" t="str">
        <f>IF(J69="","",RANK(I69,I63:I69,1))</f>
        <v/>
      </c>
      <c r="L69" s="109" t="str">
        <f>IF(I69="","",IF(I69&gt;M61,"","※"))</f>
        <v/>
      </c>
      <c r="M69" s="247" t="str">
        <f t="shared" si="15"/>
        <v/>
      </c>
      <c r="N69" s="248"/>
      <c r="O69" s="254" t="str">
        <f t="shared" si="16"/>
        <v/>
      </c>
    </row>
    <row r="71" spans="2:15" s="252" customFormat="1" ht="19.5" hidden="1" customHeight="1">
      <c r="J71" s="118" t="s">
        <v>170</v>
      </c>
      <c r="L71" s="118" t="str">
        <f>VLOOKUP(E72,大会記録!E1:F89,2,0)</f>
        <v xml:space="preserve"> 　53.75</v>
      </c>
      <c r="M71" s="253">
        <f>VLOOKUP(E72,大会記録!E1:G89,3,0)</f>
        <v>5375</v>
      </c>
    </row>
    <row r="72" spans="2:15" s="242" customFormat="1" ht="19.5" hidden="1" customHeight="1">
      <c r="B72" s="80">
        <v>2</v>
      </c>
      <c r="C72" s="81" t="s">
        <v>171</v>
      </c>
      <c r="D72" s="119"/>
      <c r="E72" s="83">
        <v>5</v>
      </c>
      <c r="F72" s="124" t="s">
        <v>172</v>
      </c>
      <c r="G72" s="85" t="s">
        <v>173</v>
      </c>
      <c r="H72" s="86" t="s">
        <v>174</v>
      </c>
      <c r="I72" s="86" t="s">
        <v>442</v>
      </c>
      <c r="J72" s="87" t="s">
        <v>176</v>
      </c>
      <c r="K72" s="86" t="s">
        <v>177</v>
      </c>
      <c r="L72" s="88"/>
      <c r="M72" s="89" t="s">
        <v>178</v>
      </c>
      <c r="N72" s="244"/>
    </row>
    <row r="73" spans="2:15" s="242" customFormat="1" ht="19.5" hidden="1" customHeight="1">
      <c r="D73" s="92" t="s">
        <v>179</v>
      </c>
      <c r="E73" s="93" t="str">
        <f>CONCATENATE(E72,"-",B72,"-",D73)</f>
        <v>5-2-1</v>
      </c>
      <c r="F73" s="127">
        <f>VLOOKUP(E1:E7010,種目一覧!D1:F506,3,0)</f>
        <v>0</v>
      </c>
      <c r="G73" s="95">
        <f>VLOOKUP(E1:E7010,種目一覧!D1:G506,4,0)</f>
        <v>0</v>
      </c>
      <c r="H73" s="126">
        <f>VLOOKUP(E1:E7010,種目一覧!D1:E506,2,0)</f>
        <v>0</v>
      </c>
      <c r="I73" s="245"/>
      <c r="J73" s="246" t="str">
        <f t="shared" ref="J73:J79" si="17">IF(I73="","",IF(LEN(I73)=5,LEFT(I73,1)&amp;":"&amp;MID(I73,2,2)&amp;"."&amp;RIGHT(I73,2),LEFT(I73,2)&amp;"."&amp;RIGHT(I73,2)))</f>
        <v/>
      </c>
      <c r="K73" s="99" t="str">
        <f>IF(J73="","",RANK(I73,I73:I79,1))</f>
        <v/>
      </c>
      <c r="L73" s="100" t="str">
        <f>IF(I73="","",IF(I73&gt;M71,"","※"))</f>
        <v/>
      </c>
      <c r="M73" s="247" t="str">
        <f t="shared" ref="M73:M79" si="18">IF($J73="","",RANK(I73,$I$63:$I$79,1))</f>
        <v/>
      </c>
      <c r="N73" s="248"/>
    </row>
    <row r="74" spans="2:15" s="242" customFormat="1" ht="19.5" hidden="1" customHeight="1">
      <c r="D74" s="92" t="s">
        <v>181</v>
      </c>
      <c r="E74" s="93" t="str">
        <f>CONCATENATE(E72,"-",B72,"-",D74)</f>
        <v>5-2-2</v>
      </c>
      <c r="F74" s="127">
        <f>VLOOKUP(E1:E7010,種目一覧!D1:F506,3,0)</f>
        <v>0</v>
      </c>
      <c r="G74" s="95">
        <f>VLOOKUP(E1:E7010,種目一覧!D1:G506,4,0)</f>
        <v>0</v>
      </c>
      <c r="H74" s="126">
        <f>VLOOKUP(E1:E7010,種目一覧!D1:E506,2,0)</f>
        <v>0</v>
      </c>
      <c r="I74" s="245"/>
      <c r="J74" s="246" t="str">
        <f t="shared" si="17"/>
        <v/>
      </c>
      <c r="K74" s="99" t="str">
        <f>IF(J74="","",RANK(I74,I73:I79,1))</f>
        <v/>
      </c>
      <c r="L74" s="100" t="str">
        <f>IF(I74="","",IF(I74&gt;M71,"","※"))</f>
        <v/>
      </c>
      <c r="M74" s="247" t="str">
        <f t="shared" si="18"/>
        <v/>
      </c>
      <c r="N74" s="248"/>
    </row>
    <row r="75" spans="2:15" s="242" customFormat="1" ht="19.5" hidden="1" customHeight="1">
      <c r="D75" s="92" t="s">
        <v>182</v>
      </c>
      <c r="E75" s="93" t="str">
        <f>CONCATENATE(E72,"-",B72,"-",D75)</f>
        <v>5-2-3</v>
      </c>
      <c r="F75" s="127">
        <f>VLOOKUP(E1:E7010,種目一覧!D1:F506,3,0)</f>
        <v>0</v>
      </c>
      <c r="G75" s="95">
        <f>VLOOKUP(E1:E7010,種目一覧!D1:G506,4,0)</f>
        <v>0</v>
      </c>
      <c r="H75" s="126">
        <f>VLOOKUP(E1:E7010,種目一覧!D1:E506,2,0)</f>
        <v>0</v>
      </c>
      <c r="I75" s="245"/>
      <c r="J75" s="246" t="str">
        <f t="shared" si="17"/>
        <v/>
      </c>
      <c r="K75" s="99" t="str">
        <f>IF(J75="","",RANK(I75,I73:I79,1))</f>
        <v/>
      </c>
      <c r="L75" s="100" t="str">
        <f>IF(I75="","",IF(I75&gt;M71,"","※"))</f>
        <v/>
      </c>
      <c r="M75" s="247" t="str">
        <f t="shared" si="18"/>
        <v/>
      </c>
      <c r="N75" s="248"/>
    </row>
    <row r="76" spans="2:15" s="242" customFormat="1" ht="19.5" hidden="1" customHeight="1">
      <c r="D76" s="92" t="s">
        <v>183</v>
      </c>
      <c r="E76" s="93" t="str">
        <f>CONCATENATE(E72,"-",B72,"-",D76)</f>
        <v>5-2-4</v>
      </c>
      <c r="F76" s="127">
        <f>VLOOKUP(E1:E7010,種目一覧!D1:F506,3,0)</f>
        <v>0</v>
      </c>
      <c r="G76" s="95">
        <f>VLOOKUP(E1:E7010,種目一覧!D1:G506,4,0)</f>
        <v>0</v>
      </c>
      <c r="H76" s="126">
        <f>VLOOKUP(E1:E7010,種目一覧!D1:E506,2,0)</f>
        <v>0</v>
      </c>
      <c r="I76" s="245"/>
      <c r="J76" s="246" t="str">
        <f t="shared" si="17"/>
        <v/>
      </c>
      <c r="K76" s="99" t="str">
        <f>IF(J76="","",RANK(I76,I73:I79,1))</f>
        <v/>
      </c>
      <c r="L76" s="100" t="str">
        <f>IF(I76="","",IF(I76&gt;M71,"","※"))</f>
        <v/>
      </c>
      <c r="M76" s="247" t="str">
        <f t="shared" si="18"/>
        <v/>
      </c>
      <c r="N76" s="248"/>
    </row>
    <row r="77" spans="2:15" s="242" customFormat="1" ht="19.5" hidden="1" customHeight="1">
      <c r="D77" s="92" t="s">
        <v>184</v>
      </c>
      <c r="E77" s="93" t="str">
        <f>CONCATENATE(E72,"-",B72,"-",D77)</f>
        <v>5-2-5</v>
      </c>
      <c r="F77" s="127">
        <f>VLOOKUP(E1:E7010,種目一覧!D1:F506,3,0)</f>
        <v>0</v>
      </c>
      <c r="G77" s="95">
        <f>VLOOKUP(E1:E7010,種目一覧!D1:G506,4,0)</f>
        <v>0</v>
      </c>
      <c r="H77" s="126">
        <f>VLOOKUP(E1:E7010,種目一覧!D1:E506,2,0)</f>
        <v>0</v>
      </c>
      <c r="I77" s="245"/>
      <c r="J77" s="246" t="str">
        <f t="shared" si="17"/>
        <v/>
      </c>
      <c r="K77" s="99" t="str">
        <f>IF(J77="","",RANK(I77,I73:I79,1))</f>
        <v/>
      </c>
      <c r="L77" s="100" t="str">
        <f>IF(I77="","",IF(I77&gt;M71,"","※"))</f>
        <v/>
      </c>
      <c r="M77" s="247" t="str">
        <f t="shared" si="18"/>
        <v/>
      </c>
      <c r="N77" s="248"/>
    </row>
    <row r="78" spans="2:15" s="242" customFormat="1" ht="19.5" hidden="1" customHeight="1">
      <c r="D78" s="92" t="s">
        <v>185</v>
      </c>
      <c r="E78" s="93" t="str">
        <f>CONCATENATE(E72,"-",B72,"-",D78)</f>
        <v>5-2-6</v>
      </c>
      <c r="F78" s="127">
        <f>VLOOKUP(E1:E7010,種目一覧!D1:F506,3,0)</f>
        <v>0</v>
      </c>
      <c r="G78" s="95">
        <f>VLOOKUP(E1:E7010,種目一覧!D1:G506,4,0)</f>
        <v>0</v>
      </c>
      <c r="H78" s="126">
        <f>VLOOKUP(E1:E7010,種目一覧!D1:E506,2,0)</f>
        <v>0</v>
      </c>
      <c r="I78" s="245"/>
      <c r="J78" s="246" t="str">
        <f t="shared" si="17"/>
        <v/>
      </c>
      <c r="K78" s="99" t="str">
        <f>IF(J78="","",RANK(I78,I73:I79,1))</f>
        <v/>
      </c>
      <c r="L78" s="100" t="str">
        <f>IF(I78="","",IF(I78&gt;M71,"","※"))</f>
        <v/>
      </c>
      <c r="M78" s="247" t="str">
        <f t="shared" si="18"/>
        <v/>
      </c>
      <c r="N78" s="248"/>
    </row>
    <row r="79" spans="2:15" s="242" customFormat="1" ht="19.5" hidden="1" customHeight="1">
      <c r="D79" s="104" t="s">
        <v>186</v>
      </c>
      <c r="E79" s="110" t="str">
        <f>CONCATENATE(E72,"-",B72,"-",D79)</f>
        <v>5-2-7</v>
      </c>
      <c r="F79" s="111">
        <f>VLOOKUP(E1:E7010,種目一覧!D1:F506,3,0)</f>
        <v>0</v>
      </c>
      <c r="G79" s="112">
        <f>VLOOKUP(E1:E7010,種目一覧!D1:G506,4,0)</f>
        <v>0</v>
      </c>
      <c r="H79" s="113">
        <f>VLOOKUP(E1:E7010,種目一覧!D1:E506,2,0)</f>
        <v>0</v>
      </c>
      <c r="I79" s="249"/>
      <c r="J79" s="250" t="str">
        <f t="shared" si="17"/>
        <v/>
      </c>
      <c r="K79" s="108" t="str">
        <f>IF(J79="","",RANK(I79,I73:I79,1))</f>
        <v/>
      </c>
      <c r="L79" s="109" t="str">
        <f>IF(I79="","",IF(I79&gt;M71,"","※"))</f>
        <v/>
      </c>
      <c r="M79" s="247" t="str">
        <f t="shared" si="18"/>
        <v/>
      </c>
      <c r="N79" s="248"/>
    </row>
    <row r="81" spans="1:14" s="252" customFormat="1" ht="19.5" customHeight="1">
      <c r="A81" s="23" t="s">
        <v>191</v>
      </c>
      <c r="J81" s="118" t="s">
        <v>170</v>
      </c>
      <c r="L81" s="118" t="str">
        <f>VLOOKUP(E82,大会記録!E1:F89,2,0)</f>
        <v>50.12</v>
      </c>
      <c r="M81" s="253">
        <f>VLOOKUP(E82,大会記録!E1:G89,3,0)</f>
        <v>5012</v>
      </c>
    </row>
    <row r="82" spans="1:14" s="242" customFormat="1" ht="19.5" customHeight="1">
      <c r="B82" s="80">
        <v>1</v>
      </c>
      <c r="C82" s="81" t="s">
        <v>171</v>
      </c>
      <c r="D82" s="119"/>
      <c r="E82" s="83">
        <v>6</v>
      </c>
      <c r="F82" s="124" t="s">
        <v>172</v>
      </c>
      <c r="G82" s="85" t="s">
        <v>173</v>
      </c>
      <c r="H82" s="86" t="s">
        <v>174</v>
      </c>
      <c r="I82" s="86" t="s">
        <v>442</v>
      </c>
      <c r="J82" s="87" t="s">
        <v>176</v>
      </c>
      <c r="K82" s="86" t="s">
        <v>177</v>
      </c>
      <c r="L82" s="88"/>
      <c r="M82" s="89" t="s">
        <v>178</v>
      </c>
      <c r="N82" s="244"/>
    </row>
    <row r="83" spans="1:14" s="242" customFormat="1" ht="19.5" customHeight="1">
      <c r="D83" s="92" t="s">
        <v>179</v>
      </c>
      <c r="E83" s="93" t="str">
        <f>CONCATENATE(E82,"-",B82,"-",D83)</f>
        <v>6-1-1</v>
      </c>
      <c r="F83" s="125" t="str">
        <f>VLOOKUP(E1:E7010,種目一覧!D1:F506,3,0)</f>
        <v>　</v>
      </c>
      <c r="G83" s="95">
        <f>VLOOKUP(E1:E7010,種目一覧!D1:G506,4,0)</f>
        <v>0</v>
      </c>
      <c r="H83" s="96" t="str">
        <f>VLOOKUP(E1:E7010,種目一覧!D1:E506,2,0)</f>
        <v>　</v>
      </c>
      <c r="I83" s="245"/>
      <c r="J83" s="246" t="str">
        <f t="shared" ref="J83:J89" si="19">IF(I83="","",IF(LEN(I83)=5,LEFT(I83,1)&amp;":"&amp;MID(I83,2,2)&amp;"."&amp;RIGHT(I83,2),LEFT(I83,2)&amp;"."&amp;RIGHT(I83,2)))</f>
        <v/>
      </c>
      <c r="K83" s="99" t="str">
        <f>IF(J83="","",RANK(I83,I83:I89,1))</f>
        <v/>
      </c>
      <c r="L83" s="100" t="str">
        <f>IF(I83="","",IF(I83&gt;M81,"","※"))</f>
        <v/>
      </c>
      <c r="M83" s="247" t="str">
        <f t="shared" ref="M83:M89" si="20">IF($J83="","",RANK(I83,$I$83:$I$99,1))</f>
        <v/>
      </c>
      <c r="N83" s="248"/>
    </row>
    <row r="84" spans="1:14" s="242" customFormat="1" ht="19.5" customHeight="1">
      <c r="D84" s="92" t="s">
        <v>181</v>
      </c>
      <c r="E84" s="93" t="str">
        <f>CONCATENATE(E82,"-",B82,"-",D84)</f>
        <v>6-1-2</v>
      </c>
      <c r="F84" s="125" t="str">
        <f>VLOOKUP(E1:E7010,種目一覧!D1:F506,3,0)</f>
        <v>山下　晃一</v>
      </c>
      <c r="G84" s="103" t="str">
        <f>VLOOKUP(E1:E7010,種目一覧!D1:G506,4,0)</f>
        <v>やました　こういち</v>
      </c>
      <c r="H84" s="96" t="str">
        <f>VLOOKUP(E1:E7010,種目一覧!D1:E506,2,0)</f>
        <v>三菱UFJ銀行</v>
      </c>
      <c r="I84" s="245"/>
      <c r="J84" s="246" t="str">
        <f t="shared" si="19"/>
        <v/>
      </c>
      <c r="K84" s="99" t="str">
        <f>IF(J84="","",RANK(I84,I83:I89,1))</f>
        <v/>
      </c>
      <c r="L84" s="100" t="str">
        <f>IF(I84="","",IF(I84&gt;M81,"","※"))</f>
        <v/>
      </c>
      <c r="M84" s="247" t="str">
        <f t="shared" si="20"/>
        <v/>
      </c>
      <c r="N84" s="248"/>
    </row>
    <row r="85" spans="1:14" s="242" customFormat="1" ht="19.5" customHeight="1">
      <c r="D85" s="92" t="s">
        <v>182</v>
      </c>
      <c r="E85" s="93" t="str">
        <f>CONCATENATE(E82,"-",B82,"-",D85)</f>
        <v>6-1-3</v>
      </c>
      <c r="F85" s="125" t="str">
        <f>VLOOKUP(E1:E7010,種目一覧!D1:F506,3,0)</f>
        <v>今西　慶太</v>
      </c>
      <c r="G85" s="103" t="str">
        <f>VLOOKUP(E1:E7010,種目一覧!D1:G506,4,0)</f>
        <v>いまにし　けいた</v>
      </c>
      <c r="H85" s="96" t="str">
        <f>VLOOKUP(E1:E7010,種目一覧!D1:E506,2,0)</f>
        <v>三井住友銀行</v>
      </c>
      <c r="I85" s="245"/>
      <c r="J85" s="246" t="str">
        <f t="shared" si="19"/>
        <v/>
      </c>
      <c r="K85" s="99" t="str">
        <f>IF(J85="","",RANK(I85,I83:I89,1))</f>
        <v/>
      </c>
      <c r="L85" s="100" t="str">
        <f>IF(I85="","",IF(I85&gt;M81,"","※"))</f>
        <v/>
      </c>
      <c r="M85" s="247" t="str">
        <f t="shared" si="20"/>
        <v/>
      </c>
      <c r="N85" s="248"/>
    </row>
    <row r="86" spans="1:14" s="242" customFormat="1" ht="19.5" customHeight="1">
      <c r="D86" s="92" t="s">
        <v>183</v>
      </c>
      <c r="E86" s="93" t="str">
        <f>CONCATENATE(E82,"-",B82,"-",D86)</f>
        <v>6-1-4</v>
      </c>
      <c r="F86" s="125" t="str">
        <f>VLOOKUP(E1:E7010,種目一覧!D1:F506,3,0)</f>
        <v>神野　洋行</v>
      </c>
      <c r="G86" s="103" t="str">
        <f>VLOOKUP(E1:E7010,種目一覧!D1:G506,4,0)</f>
        <v>じんの　ひろゆき</v>
      </c>
      <c r="H86" s="96" t="str">
        <f>VLOOKUP(E1:E7010,種目一覧!D1:E506,2,0)</f>
        <v>みずほ</v>
      </c>
      <c r="I86" s="245"/>
      <c r="J86" s="246" t="str">
        <f t="shared" si="19"/>
        <v/>
      </c>
      <c r="K86" s="99" t="str">
        <f>IF(J86="","",RANK(I86,I83:I89,1))</f>
        <v/>
      </c>
      <c r="L86" s="100" t="str">
        <f>IF(I86="","",IF(I86&gt;M81,"","※"))</f>
        <v/>
      </c>
      <c r="M86" s="247" t="str">
        <f t="shared" si="20"/>
        <v/>
      </c>
      <c r="N86" s="248"/>
    </row>
    <row r="87" spans="1:14" s="242" customFormat="1" ht="19.5" customHeight="1">
      <c r="D87" s="92" t="s">
        <v>184</v>
      </c>
      <c r="E87" s="93" t="str">
        <f>CONCATENATE(E82,"-",B82,"-",D87)</f>
        <v>6-1-5</v>
      </c>
      <c r="F87" s="125" t="str">
        <f>VLOOKUP(E1:E7010,種目一覧!D1:F506,3,0)</f>
        <v>小池　貴裕</v>
      </c>
      <c r="G87" s="103" t="str">
        <f>VLOOKUP(E1:E7010,種目一覧!D1:G506,4,0)</f>
        <v>こいけ　たかひろ</v>
      </c>
      <c r="H87" s="96" t="str">
        <f>VLOOKUP(E1:E7010,種目一覧!D1:E506,2,0)</f>
        <v>三井住友信託</v>
      </c>
      <c r="I87" s="245"/>
      <c r="J87" s="246" t="str">
        <f t="shared" si="19"/>
        <v/>
      </c>
      <c r="K87" s="99" t="str">
        <f>IF(J87="","",RANK(I87,I83:I89,1))</f>
        <v/>
      </c>
      <c r="L87" s="100" t="str">
        <f>IF(I87="","",IF(I87&gt;M81,"","※"))</f>
        <v/>
      </c>
      <c r="M87" s="247" t="str">
        <f t="shared" si="20"/>
        <v/>
      </c>
      <c r="N87" s="248"/>
    </row>
    <row r="88" spans="1:14" s="242" customFormat="1" ht="19.5" customHeight="1">
      <c r="D88" s="104" t="s">
        <v>185</v>
      </c>
      <c r="E88" s="110" t="str">
        <f>CONCATENATE(E82,"-",B82,"-",D88)</f>
        <v>6-1-6</v>
      </c>
      <c r="F88" s="123" t="str">
        <f>VLOOKUP(E1:E7010,種目一覧!D1:F506,3,0)</f>
        <v>　</v>
      </c>
      <c r="G88" s="112">
        <f>VLOOKUP(E1:E7010,種目一覧!D1:G506,4,0)</f>
        <v>0</v>
      </c>
      <c r="H88" s="106" t="str">
        <f>VLOOKUP(E1:E7010,種目一覧!D1:E506,2,0)</f>
        <v>　</v>
      </c>
      <c r="I88" s="249"/>
      <c r="J88" s="250" t="str">
        <f t="shared" si="19"/>
        <v/>
      </c>
      <c r="K88" s="108" t="str">
        <f>IF(J88="","",RANK(I88,I83:I89,1))</f>
        <v/>
      </c>
      <c r="L88" s="109" t="str">
        <f>IF(I88="","",IF(I88&gt;M81,"","※"))</f>
        <v/>
      </c>
      <c r="M88" s="247" t="str">
        <f t="shared" si="20"/>
        <v/>
      </c>
      <c r="N88" s="248"/>
    </row>
    <row r="89" spans="1:14" s="242" customFormat="1" ht="19.5" hidden="1" customHeight="1">
      <c r="D89" s="104" t="s">
        <v>186</v>
      </c>
      <c r="E89" s="110" t="str">
        <f>CONCATENATE(E82,"-",B82,"-",D89)</f>
        <v>6-1-7</v>
      </c>
      <c r="F89" s="123" t="str">
        <f>VLOOKUP(E1:E7010,種目一覧!D1:F506,3,0)</f>
        <v>　</v>
      </c>
      <c r="G89" s="112">
        <f>VLOOKUP(E1:E7010,種目一覧!D1:G506,4,0)</f>
        <v>0</v>
      </c>
      <c r="H89" s="106" t="str">
        <f>VLOOKUP(E1:E7010,種目一覧!D1:E506,2,0)</f>
        <v>　</v>
      </c>
      <c r="I89" s="249"/>
      <c r="J89" s="250" t="str">
        <f t="shared" si="19"/>
        <v/>
      </c>
      <c r="K89" s="108" t="str">
        <f>IF(J89="","",RANK(I89,I83:I89,1))</f>
        <v/>
      </c>
      <c r="L89" s="109" t="str">
        <f>IF(I89="","",IF(I89&gt;M81,"","※"))</f>
        <v/>
      </c>
      <c r="M89" s="247" t="str">
        <f t="shared" si="20"/>
        <v/>
      </c>
      <c r="N89" s="248"/>
    </row>
    <row r="90" spans="1:14" s="255" customFormat="1" ht="19.5" customHeight="1">
      <c r="B90" s="128"/>
      <c r="D90" s="129"/>
      <c r="E90" s="129"/>
      <c r="F90" s="130"/>
      <c r="G90" s="130"/>
      <c r="H90" s="130"/>
      <c r="I90" s="130"/>
      <c r="J90" s="131"/>
      <c r="K90" s="129"/>
      <c r="L90" s="129"/>
      <c r="M90" s="256"/>
      <c r="N90" s="128"/>
    </row>
    <row r="91" spans="1:14" s="257" customFormat="1" ht="19.5" hidden="1" customHeight="1">
      <c r="B91" s="128"/>
      <c r="D91" s="133"/>
      <c r="E91" s="133"/>
      <c r="F91" s="134"/>
      <c r="G91" s="134"/>
      <c r="H91" s="134"/>
      <c r="J91" s="135" t="s">
        <v>170</v>
      </c>
      <c r="L91" s="135" t="str">
        <f>VLOOKUP(E92,大会記録!E1:F89,2,0)</f>
        <v>50.12</v>
      </c>
      <c r="M91" s="253">
        <f>VLOOKUP(E92,大会記録!E1:G89,3,0)</f>
        <v>5012</v>
      </c>
      <c r="N91" s="128"/>
    </row>
    <row r="92" spans="1:14" s="242" customFormat="1" ht="19.5" hidden="1" customHeight="1">
      <c r="B92" s="80">
        <v>2</v>
      </c>
      <c r="C92" s="81" t="s">
        <v>171</v>
      </c>
      <c r="D92" s="119"/>
      <c r="E92" s="83">
        <v>6</v>
      </c>
      <c r="F92" s="124" t="s">
        <v>172</v>
      </c>
      <c r="G92" s="85" t="s">
        <v>173</v>
      </c>
      <c r="H92" s="86" t="s">
        <v>174</v>
      </c>
      <c r="I92" s="86" t="s">
        <v>442</v>
      </c>
      <c r="J92" s="87" t="s">
        <v>176</v>
      </c>
      <c r="K92" s="86" t="s">
        <v>177</v>
      </c>
      <c r="L92" s="88"/>
      <c r="M92" s="89" t="s">
        <v>178</v>
      </c>
      <c r="N92" s="244"/>
    </row>
    <row r="93" spans="1:14" s="242" customFormat="1" ht="19.5" hidden="1" customHeight="1">
      <c r="D93" s="92" t="s">
        <v>179</v>
      </c>
      <c r="E93" s="93" t="str">
        <f>CONCATENATE(E92,"-",B92,"-",D93)</f>
        <v>6-2-1</v>
      </c>
      <c r="F93" s="127">
        <f>VLOOKUP(E1:E7010,種目一覧!D1:F506,3,0)</f>
        <v>0</v>
      </c>
      <c r="G93" s="95">
        <f>VLOOKUP(E1:E7010,種目一覧!D1:G506,4,0)</f>
        <v>0</v>
      </c>
      <c r="H93" s="126">
        <f>VLOOKUP(E1:E7010,種目一覧!D1:E506,2,0)</f>
        <v>0</v>
      </c>
      <c r="I93" s="245"/>
      <c r="J93" s="246" t="str">
        <f t="shared" ref="J93:J99" si="21">IF(I93="","",IF(LEN(I93)=5,LEFT(I93,1)&amp;":"&amp;MID(I93,2,2)&amp;"."&amp;RIGHT(I93,2),LEFT(I93,2)&amp;"."&amp;RIGHT(I93,2)))</f>
        <v/>
      </c>
      <c r="K93" s="99" t="str">
        <f>IF(J93="","",RANK(I93,I93:I99,1))</f>
        <v/>
      </c>
      <c r="L93" s="100" t="str">
        <f>IF(I93="","",IF(I93&gt;M91,"","※"))</f>
        <v/>
      </c>
      <c r="M93" s="247" t="str">
        <f t="shared" ref="M93:M99" si="22">IF($J93="","",RANK(I93,$I$83:$I$99,1))</f>
        <v/>
      </c>
      <c r="N93" s="248"/>
    </row>
    <row r="94" spans="1:14" s="242" customFormat="1" ht="19.5" hidden="1" customHeight="1">
      <c r="D94" s="92" t="s">
        <v>181</v>
      </c>
      <c r="E94" s="93" t="str">
        <f>CONCATENATE(E92,"-",B92,"-",D94)</f>
        <v>6-2-2</v>
      </c>
      <c r="F94" s="125">
        <f>VLOOKUP(E1:E7010,種目一覧!D1:F506,3,0)</f>
        <v>0</v>
      </c>
      <c r="G94" s="103">
        <f>VLOOKUP(E1:E7010,種目一覧!D1:G506,4,0)</f>
        <v>0</v>
      </c>
      <c r="H94" s="126">
        <f>VLOOKUP(E1:E7010,種目一覧!D1:E506,2,0)</f>
        <v>0</v>
      </c>
      <c r="I94" s="245"/>
      <c r="J94" s="246" t="str">
        <f t="shared" si="21"/>
        <v/>
      </c>
      <c r="K94" s="99" t="str">
        <f>IF(J94="","",RANK(I94,I93:I99,1))</f>
        <v/>
      </c>
      <c r="L94" s="100" t="str">
        <f>IF(I94="","",IF(I94&gt;M91,"","※"))</f>
        <v/>
      </c>
      <c r="M94" s="247" t="str">
        <f t="shared" si="22"/>
        <v/>
      </c>
      <c r="N94" s="248"/>
    </row>
    <row r="95" spans="1:14" s="242" customFormat="1" ht="19.5" hidden="1" customHeight="1">
      <c r="D95" s="92" t="s">
        <v>182</v>
      </c>
      <c r="E95" s="93" t="str">
        <f>CONCATENATE(E92,"-",B92,"-",D95)</f>
        <v>6-2-3</v>
      </c>
      <c r="F95" s="127">
        <f>VLOOKUP(E1:E7010,種目一覧!D1:F506,3,0)</f>
        <v>0</v>
      </c>
      <c r="G95" s="95">
        <f>VLOOKUP(E1:E7010,種目一覧!D1:G506,4,0)</f>
        <v>0</v>
      </c>
      <c r="H95" s="126">
        <f>VLOOKUP(E1:E7010,種目一覧!D1:E506,2,0)</f>
        <v>0</v>
      </c>
      <c r="I95" s="245"/>
      <c r="J95" s="246" t="str">
        <f t="shared" si="21"/>
        <v/>
      </c>
      <c r="K95" s="99" t="str">
        <f>IF(J95="","",RANK(I95,I93:I99,1))</f>
        <v/>
      </c>
      <c r="L95" s="100" t="str">
        <f>IF(I95="","",IF(I95&gt;M91,"","※"))</f>
        <v/>
      </c>
      <c r="M95" s="247" t="str">
        <f t="shared" si="22"/>
        <v/>
      </c>
      <c r="N95" s="248"/>
    </row>
    <row r="96" spans="1:14" s="242" customFormat="1" ht="19.5" hidden="1" customHeight="1">
      <c r="D96" s="92" t="s">
        <v>183</v>
      </c>
      <c r="E96" s="93" t="str">
        <f>CONCATENATE(E92,"-",B92,"-",D96)</f>
        <v>6-2-4</v>
      </c>
      <c r="F96" s="127">
        <f>VLOOKUP(E1:E7010,種目一覧!D1:F506,3,0)</f>
        <v>0</v>
      </c>
      <c r="G96" s="95">
        <f>VLOOKUP(E1:E7010,種目一覧!D1:G506,4,0)</f>
        <v>0</v>
      </c>
      <c r="H96" s="126">
        <f>VLOOKUP(E1:E7010,種目一覧!D1:E506,2,0)</f>
        <v>0</v>
      </c>
      <c r="I96" s="245"/>
      <c r="J96" s="246" t="str">
        <f t="shared" si="21"/>
        <v/>
      </c>
      <c r="K96" s="99" t="str">
        <f>IF(J96="","",RANK(I96,I93:I99,1))</f>
        <v/>
      </c>
      <c r="L96" s="100" t="str">
        <f>IF(I96="","",IF(I96&gt;M91,"","※"))</f>
        <v/>
      </c>
      <c r="M96" s="247" t="str">
        <f t="shared" si="22"/>
        <v/>
      </c>
      <c r="N96" s="248"/>
    </row>
    <row r="97" spans="1:14" s="242" customFormat="1" ht="19.5" hidden="1" customHeight="1">
      <c r="D97" s="92" t="s">
        <v>184</v>
      </c>
      <c r="E97" s="93" t="str">
        <f>CONCATENATE(E92,"-",B92,"-",D97)</f>
        <v>6-2-5</v>
      </c>
      <c r="F97" s="127">
        <f>VLOOKUP(E1:E7010,種目一覧!D1:F506,3,0)</f>
        <v>0</v>
      </c>
      <c r="G97" s="95">
        <f>VLOOKUP(E1:E7010,種目一覧!D1:G506,4,0)</f>
        <v>0</v>
      </c>
      <c r="H97" s="126">
        <f>VLOOKUP(E1:E7010,種目一覧!D1:E506,2,0)</f>
        <v>0</v>
      </c>
      <c r="I97" s="245"/>
      <c r="J97" s="246" t="str">
        <f t="shared" si="21"/>
        <v/>
      </c>
      <c r="K97" s="99" t="str">
        <f>IF(J97="","",RANK(I97,I93:I99,1))</f>
        <v/>
      </c>
      <c r="L97" s="100" t="str">
        <f>IF(I97="","",IF(I97&gt;M91,"","※"))</f>
        <v/>
      </c>
      <c r="M97" s="247" t="str">
        <f t="shared" si="22"/>
        <v/>
      </c>
      <c r="N97" s="248"/>
    </row>
    <row r="98" spans="1:14" s="242" customFormat="1" ht="19.5" hidden="1" customHeight="1">
      <c r="D98" s="92" t="s">
        <v>185</v>
      </c>
      <c r="E98" s="93" t="str">
        <f>CONCATENATE(E92,"-",B92,"-",D98)</f>
        <v>6-2-6</v>
      </c>
      <c r="F98" s="127">
        <f>VLOOKUP(E1:E7010,種目一覧!D1:F506,3,0)</f>
        <v>0</v>
      </c>
      <c r="G98" s="95">
        <f>VLOOKUP(E1:E7010,種目一覧!D1:G506,4,0)</f>
        <v>0</v>
      </c>
      <c r="H98" s="126">
        <f>VLOOKUP(E1:E7010,種目一覧!D1:E506,2,0)</f>
        <v>0</v>
      </c>
      <c r="I98" s="245"/>
      <c r="J98" s="246" t="str">
        <f t="shared" si="21"/>
        <v/>
      </c>
      <c r="K98" s="99" t="str">
        <f>IF(J98="","",RANK(I98,I93:I99,1))</f>
        <v/>
      </c>
      <c r="L98" s="100" t="str">
        <f>IF(I98="","",IF(I98&gt;M91,"","※"))</f>
        <v/>
      </c>
      <c r="M98" s="247" t="str">
        <f t="shared" si="22"/>
        <v/>
      </c>
      <c r="N98" s="248"/>
    </row>
    <row r="99" spans="1:14" s="242" customFormat="1" ht="19.5" hidden="1" customHeight="1">
      <c r="D99" s="104" t="s">
        <v>186</v>
      </c>
      <c r="E99" s="110" t="str">
        <f>CONCATENATE(E92,"-",B92,"-",D99)</f>
        <v>6-2-7</v>
      </c>
      <c r="F99" s="111">
        <f>VLOOKUP(E1:E7010,種目一覧!D1:F506,3,0)</f>
        <v>0</v>
      </c>
      <c r="G99" s="112">
        <f>VLOOKUP(E1:E7010,種目一覧!D1:G506,4,0)</f>
        <v>0</v>
      </c>
      <c r="H99" s="113">
        <f>VLOOKUP(E1:E7010,種目一覧!D1:E506,2,0)</f>
        <v>0</v>
      </c>
      <c r="I99" s="249"/>
      <c r="J99" s="250" t="str">
        <f t="shared" si="21"/>
        <v/>
      </c>
      <c r="K99" s="108" t="str">
        <f>IF(J99="","",RANK(I99,I93:I99,1))</f>
        <v/>
      </c>
      <c r="L99" s="109" t="str">
        <f>IF(I99="","",IF(I99&gt;M91,"","※"))</f>
        <v/>
      </c>
      <c r="M99" s="247" t="str">
        <f t="shared" si="22"/>
        <v/>
      </c>
      <c r="N99" s="248"/>
    </row>
    <row r="101" spans="1:14" s="252" customFormat="1" ht="19.5" hidden="1" customHeight="1">
      <c r="A101" s="23" t="s">
        <v>192</v>
      </c>
      <c r="J101" s="118" t="s">
        <v>170</v>
      </c>
      <c r="L101" s="118" t="str">
        <f>VLOOKUP(E102,大会記録!E1:F89,2,0)</f>
        <v xml:space="preserve"> 　34.87</v>
      </c>
      <c r="M101" s="253">
        <f>VLOOKUP(E102,大会記録!E1:G89,3,0)</f>
        <v>3487</v>
      </c>
    </row>
    <row r="102" spans="1:14" s="242" customFormat="1" ht="19.5" hidden="1" customHeight="1">
      <c r="B102" s="80">
        <v>1</v>
      </c>
      <c r="C102" s="81" t="s">
        <v>171</v>
      </c>
      <c r="D102" s="119"/>
      <c r="E102" s="83">
        <v>7</v>
      </c>
      <c r="F102" s="124" t="s">
        <v>172</v>
      </c>
      <c r="G102" s="85" t="s">
        <v>173</v>
      </c>
      <c r="H102" s="86" t="s">
        <v>174</v>
      </c>
      <c r="I102" s="86" t="s">
        <v>442</v>
      </c>
      <c r="J102" s="87" t="s">
        <v>176</v>
      </c>
      <c r="K102" s="86" t="s">
        <v>177</v>
      </c>
      <c r="L102" s="88"/>
      <c r="M102" s="89" t="s">
        <v>178</v>
      </c>
      <c r="N102" s="244"/>
    </row>
    <row r="103" spans="1:14" s="242" customFormat="1" ht="19.5" hidden="1" customHeight="1">
      <c r="D103" s="92" t="s">
        <v>179</v>
      </c>
      <c r="E103" s="93" t="str">
        <f>CONCATENATE(E102,"-",B102,"-",D103)</f>
        <v>7-1-1</v>
      </c>
      <c r="F103" s="127">
        <f>VLOOKUP(E1:E7010,種目一覧!D1:F506,3,0)</f>
        <v>0</v>
      </c>
      <c r="G103" s="95">
        <f>VLOOKUP(E1:E7010,種目一覧!D1:G506,4,0)</f>
        <v>0</v>
      </c>
      <c r="H103" s="126">
        <f>VLOOKUP(E1:E7010,種目一覧!D1:E506,2,0)</f>
        <v>0</v>
      </c>
      <c r="I103" s="245"/>
      <c r="J103" s="246" t="str">
        <f t="shared" ref="J103:J109" si="23">IF(I103="","",IF(LEN(I103)=5,LEFT(I103,1)&amp;":"&amp;MID(I103,2,2)&amp;"."&amp;RIGHT(I103,2),LEFT(I103,2)&amp;"."&amp;RIGHT(I103,2)))</f>
        <v/>
      </c>
      <c r="K103" s="99" t="str">
        <f>IF(J103="","",RANK(I103,I103:I109,1))</f>
        <v/>
      </c>
      <c r="L103" s="100" t="str">
        <f>IF(I103="","",IF(I103&gt;M101,"","※"))</f>
        <v/>
      </c>
      <c r="M103" s="247" t="str">
        <f t="shared" ref="M103:M109" si="24">IF($J103="","",RANK(I103,$I$103:$I$109,1))</f>
        <v/>
      </c>
      <c r="N103" s="248"/>
    </row>
    <row r="104" spans="1:14" s="242" customFormat="1" ht="19.5" hidden="1" customHeight="1">
      <c r="D104" s="92" t="s">
        <v>181</v>
      </c>
      <c r="E104" s="93" t="str">
        <f>CONCATENATE(E102,"-",B102,"-",D104)</f>
        <v>7-1-2</v>
      </c>
      <c r="F104" s="127">
        <f>VLOOKUP(E1:E7010,種目一覧!D1:F506,3,0)</f>
        <v>0</v>
      </c>
      <c r="G104" s="95">
        <f>VLOOKUP(E1:E7010,種目一覧!D1:G506,4,0)</f>
        <v>0</v>
      </c>
      <c r="H104" s="126">
        <f>VLOOKUP(E1:E7010,種目一覧!D1:E506,2,0)</f>
        <v>0</v>
      </c>
      <c r="I104" s="245"/>
      <c r="J104" s="246" t="str">
        <f t="shared" si="23"/>
        <v/>
      </c>
      <c r="K104" s="99" t="str">
        <f>IF(J104="","",RANK(I104,I103:I109,1))</f>
        <v/>
      </c>
      <c r="L104" s="100" t="str">
        <f>IF(I104="","",IF(I104&gt;M101,"","※"))</f>
        <v/>
      </c>
      <c r="M104" s="247" t="str">
        <f t="shared" si="24"/>
        <v/>
      </c>
      <c r="N104" s="248"/>
    </row>
    <row r="105" spans="1:14" s="242" customFormat="1" ht="19.5" hidden="1" customHeight="1">
      <c r="D105" s="92" t="s">
        <v>182</v>
      </c>
      <c r="E105" s="93" t="str">
        <f>CONCATENATE(E102,"-",B102,"-",D105)</f>
        <v>7-1-3</v>
      </c>
      <c r="F105" s="127">
        <f>VLOOKUP(E1:E7010,種目一覧!D1:F506,3,0)</f>
        <v>0</v>
      </c>
      <c r="G105" s="95">
        <f>VLOOKUP(E1:E7010,種目一覧!D1:G506,4,0)</f>
        <v>0</v>
      </c>
      <c r="H105" s="126">
        <f>VLOOKUP(E1:E7010,種目一覧!D1:E506,2,0)</f>
        <v>0</v>
      </c>
      <c r="I105" s="245"/>
      <c r="J105" s="246" t="str">
        <f t="shared" si="23"/>
        <v/>
      </c>
      <c r="K105" s="99" t="str">
        <f>IF(J105="","",RANK(I105,I103:I109,1))</f>
        <v/>
      </c>
      <c r="L105" s="100" t="str">
        <f>IF(I105="","",IF(I105&gt;M101,"","※"))</f>
        <v/>
      </c>
      <c r="M105" s="247" t="str">
        <f t="shared" si="24"/>
        <v/>
      </c>
      <c r="N105" s="248"/>
    </row>
    <row r="106" spans="1:14" s="242" customFormat="1" ht="19.5" hidden="1" customHeight="1">
      <c r="D106" s="92" t="s">
        <v>183</v>
      </c>
      <c r="E106" s="93" t="str">
        <f>CONCATENATE(E102,"-",B102,"-",D106)</f>
        <v>7-1-4</v>
      </c>
      <c r="F106" s="127">
        <f>VLOOKUP(E1:E7010,種目一覧!D1:F506,3,0)</f>
        <v>0</v>
      </c>
      <c r="G106" s="95">
        <f>VLOOKUP(E1:E7010,種目一覧!D1:G506,4,0)</f>
        <v>0</v>
      </c>
      <c r="H106" s="126">
        <f>VLOOKUP(E1:E7010,種目一覧!D1:E506,2,0)</f>
        <v>0</v>
      </c>
      <c r="I106" s="245"/>
      <c r="J106" s="246" t="str">
        <f t="shared" si="23"/>
        <v/>
      </c>
      <c r="K106" s="136">
        <v>3928</v>
      </c>
      <c r="L106" s="100" t="str">
        <f>IF(I106="","",IF(I106&gt;M101,"","※"))</f>
        <v/>
      </c>
      <c r="M106" s="247" t="str">
        <f t="shared" si="24"/>
        <v/>
      </c>
      <c r="N106" s="248"/>
    </row>
    <row r="107" spans="1:14" s="242" customFormat="1" ht="19.5" hidden="1" customHeight="1">
      <c r="D107" s="92" t="s">
        <v>184</v>
      </c>
      <c r="E107" s="93" t="str">
        <f>CONCATENATE(E102,"-",B102,"-",D107)</f>
        <v>7-1-5</v>
      </c>
      <c r="F107" s="127">
        <f>VLOOKUP(E1:E7010,種目一覧!D1:F506,3,0)</f>
        <v>0</v>
      </c>
      <c r="G107" s="95">
        <f>VLOOKUP(E1:E7010,種目一覧!D1:G506,4,0)</f>
        <v>0</v>
      </c>
      <c r="H107" s="126">
        <f>VLOOKUP(E1:E7010,種目一覧!D1:E506,2,0)</f>
        <v>0</v>
      </c>
      <c r="I107" s="245"/>
      <c r="J107" s="246" t="str">
        <f t="shared" si="23"/>
        <v/>
      </c>
      <c r="K107" s="99" t="str">
        <f>IF(J107="","",RANK(I107,I103:I109,1))</f>
        <v/>
      </c>
      <c r="L107" s="100" t="str">
        <f>IF(I107="","",IF(I107&gt;M101,"","※"))</f>
        <v/>
      </c>
      <c r="M107" s="247" t="str">
        <f t="shared" si="24"/>
        <v/>
      </c>
      <c r="N107" s="248"/>
    </row>
    <row r="108" spans="1:14" s="242" customFormat="1" ht="19.5" hidden="1" customHeight="1">
      <c r="D108" s="92" t="s">
        <v>185</v>
      </c>
      <c r="E108" s="93" t="str">
        <f>CONCATENATE(E102,"-",B102,"-",D108)</f>
        <v>7-1-6</v>
      </c>
      <c r="F108" s="127">
        <f>VLOOKUP(E1:E7010,種目一覧!D1:F506,3,0)</f>
        <v>0</v>
      </c>
      <c r="G108" s="95">
        <f>VLOOKUP(E1:E7010,種目一覧!D1:G506,4,0)</f>
        <v>0</v>
      </c>
      <c r="H108" s="126">
        <f>VLOOKUP(E1:E7010,種目一覧!D1:E506,2,0)</f>
        <v>0</v>
      </c>
      <c r="I108" s="245"/>
      <c r="J108" s="246" t="str">
        <f t="shared" si="23"/>
        <v/>
      </c>
      <c r="K108" s="99" t="str">
        <f>IF(J108="","",RANK(I108,I103:I109,1))</f>
        <v/>
      </c>
      <c r="L108" s="100" t="str">
        <f>IF(I108="","",IF(I108&gt;M101,"","※"))</f>
        <v/>
      </c>
      <c r="M108" s="247" t="str">
        <f t="shared" si="24"/>
        <v/>
      </c>
      <c r="N108" s="248"/>
    </row>
    <row r="109" spans="1:14" s="242" customFormat="1" ht="19.5" hidden="1" customHeight="1">
      <c r="D109" s="104" t="s">
        <v>186</v>
      </c>
      <c r="E109" s="110" t="str">
        <f>CONCATENATE(E102,"-",B102,"-",D109)</f>
        <v>7-1-7</v>
      </c>
      <c r="F109" s="111">
        <f>VLOOKUP(E1:E7010,種目一覧!D1:F506,3,0)</f>
        <v>0</v>
      </c>
      <c r="G109" s="112">
        <f>VLOOKUP(E1:E7010,種目一覧!D1:G506,4,0)</f>
        <v>0</v>
      </c>
      <c r="H109" s="113">
        <f>VLOOKUP(E1:E7010,種目一覧!D1:E506,2,0)</f>
        <v>0</v>
      </c>
      <c r="I109" s="249"/>
      <c r="J109" s="250" t="str">
        <f t="shared" si="23"/>
        <v/>
      </c>
      <c r="K109" s="108" t="str">
        <f>IF(J109="","",RANK(I109,I103:I109,1))</f>
        <v/>
      </c>
      <c r="L109" s="109" t="str">
        <f>IF(I109="","",IF(I109&gt;M101,"","※"))</f>
        <v/>
      </c>
      <c r="M109" s="247" t="str">
        <f t="shared" si="24"/>
        <v/>
      </c>
      <c r="N109" s="248"/>
    </row>
    <row r="111" spans="1:14" s="252" customFormat="1" ht="19.5" customHeight="1">
      <c r="A111" s="23" t="s">
        <v>193</v>
      </c>
      <c r="J111" s="118" t="s">
        <v>170</v>
      </c>
      <c r="L111" s="118" t="str">
        <f>VLOOKUP(E112,大会記録!E1:F89,2,0)</f>
        <v xml:space="preserve"> 　33.48</v>
      </c>
      <c r="M111" s="253">
        <f>VLOOKUP(E112,大会記録!E1:G89,3,0)</f>
        <v>3348</v>
      </c>
    </row>
    <row r="112" spans="1:14" s="242" customFormat="1" ht="19.5" customHeight="1">
      <c r="B112" s="80">
        <v>1</v>
      </c>
      <c r="C112" s="81" t="s">
        <v>171</v>
      </c>
      <c r="D112" s="119"/>
      <c r="E112" s="83">
        <v>8</v>
      </c>
      <c r="F112" s="124" t="s">
        <v>172</v>
      </c>
      <c r="G112" s="85" t="s">
        <v>173</v>
      </c>
      <c r="H112" s="86" t="s">
        <v>174</v>
      </c>
      <c r="I112" s="86" t="s">
        <v>442</v>
      </c>
      <c r="J112" s="87" t="s">
        <v>176</v>
      </c>
      <c r="K112" s="86" t="s">
        <v>177</v>
      </c>
      <c r="L112" s="88"/>
      <c r="M112" s="89" t="s">
        <v>178</v>
      </c>
      <c r="N112" s="244"/>
    </row>
    <row r="113" spans="1:14" s="242" customFormat="1" ht="19.5" customHeight="1">
      <c r="D113" s="92" t="s">
        <v>179</v>
      </c>
      <c r="E113" s="93" t="str">
        <f>CONCATENATE(E112,"-",B112,"-",D113)</f>
        <v>8-1-1</v>
      </c>
      <c r="F113" s="125" t="str">
        <f>VLOOKUP(E1:E7010,種目一覧!D1:F506,3,0)</f>
        <v>　</v>
      </c>
      <c r="G113" s="103">
        <f>VLOOKUP(E1:E7010,種目一覧!D1:G506,4,0)</f>
        <v>0</v>
      </c>
      <c r="H113" s="96" t="str">
        <f>VLOOKUP(E1:E7010,種目一覧!D1:E506,2,0)</f>
        <v>　</v>
      </c>
      <c r="I113" s="245"/>
      <c r="J113" s="246" t="str">
        <f t="shared" ref="J113:J119" si="25">IF(I113="","",IF(LEN(I113)=5,LEFT(I113,1)&amp;":"&amp;MID(I113,2,2)&amp;"."&amp;RIGHT(I113,2),LEFT(I113,2)&amp;"."&amp;RIGHT(I113,2)))</f>
        <v/>
      </c>
      <c r="K113" s="99" t="str">
        <f>IF(J113="","",RANK(I113,I113:I119,1))</f>
        <v/>
      </c>
      <c r="L113" s="100" t="str">
        <f>IF(I113="","",IF(I113&gt;M111,"","※"))</f>
        <v/>
      </c>
      <c r="M113" s="247" t="str">
        <f t="shared" ref="M113:M119" si="26">IF($J113="","",RANK(I113,$I$113:$I$119,1))</f>
        <v/>
      </c>
      <c r="N113" s="248"/>
    </row>
    <row r="114" spans="1:14" s="242" customFormat="1" ht="19.5" customHeight="1">
      <c r="D114" s="92" t="s">
        <v>181</v>
      </c>
      <c r="E114" s="93" t="str">
        <f>CONCATENATE(E112,"-",B112,"-",D114)</f>
        <v>8-1-2</v>
      </c>
      <c r="F114" s="125" t="str">
        <f>VLOOKUP(E1:E7010,種目一覧!D1:F506,3,0)</f>
        <v>　</v>
      </c>
      <c r="G114" s="103">
        <f>VLOOKUP(E1:E7010,種目一覧!D1:G506,4,0)</f>
        <v>0</v>
      </c>
      <c r="H114" s="96" t="str">
        <f>VLOOKUP(E1:E7010,種目一覧!D1:E506,2,0)</f>
        <v>　</v>
      </c>
      <c r="I114" s="245"/>
      <c r="J114" s="246" t="str">
        <f t="shared" si="25"/>
        <v/>
      </c>
      <c r="K114" s="99" t="str">
        <f>IF(J114="","",RANK(I114,I113:I119,1))</f>
        <v/>
      </c>
      <c r="L114" s="100" t="str">
        <f>IF(I114="","",IF(I114&gt;M111,"","※"))</f>
        <v/>
      </c>
      <c r="M114" s="247" t="str">
        <f t="shared" si="26"/>
        <v/>
      </c>
      <c r="N114" s="248"/>
    </row>
    <row r="115" spans="1:14" s="242" customFormat="1" ht="19.5" customHeight="1">
      <c r="D115" s="92" t="s">
        <v>182</v>
      </c>
      <c r="E115" s="93" t="str">
        <f>CONCATENATE(E112,"-",B112,"-",D115)</f>
        <v>8-1-3</v>
      </c>
      <c r="F115" s="125" t="str">
        <f>VLOOKUP(E1:E7010,種目一覧!D1:F506,3,0)</f>
        <v>伊藤　美樹子</v>
      </c>
      <c r="G115" s="103" t="str">
        <f>VLOOKUP(E1:E7010,種目一覧!D1:G506,4,0)</f>
        <v>いとう　みきこ</v>
      </c>
      <c r="H115" s="96" t="str">
        <f>VLOOKUP(E1:E7010,種目一覧!D1:E506,2,0)</f>
        <v>三井住友銀行</v>
      </c>
      <c r="I115" s="245"/>
      <c r="J115" s="246" t="str">
        <f t="shared" si="25"/>
        <v/>
      </c>
      <c r="K115" s="99" t="str">
        <f>IF(J115="","",RANK(I115,I113:I119,1))</f>
        <v/>
      </c>
      <c r="L115" s="100" t="str">
        <f>IF(I115="","",IF(I115&gt;M111,"","※"))</f>
        <v/>
      </c>
      <c r="M115" s="247" t="str">
        <f t="shared" si="26"/>
        <v/>
      </c>
      <c r="N115" s="248"/>
    </row>
    <row r="116" spans="1:14" s="242" customFormat="1" ht="19.5" customHeight="1">
      <c r="D116" s="92" t="s">
        <v>183</v>
      </c>
      <c r="E116" s="93" t="str">
        <f>CONCATENATE(E112,"-",B112,"-",D116)</f>
        <v>8-1-4</v>
      </c>
      <c r="F116" s="125" t="str">
        <f>VLOOKUP(E1:E7010,種目一覧!D1:F506,3,0)</f>
        <v>　</v>
      </c>
      <c r="G116" s="103">
        <f>VLOOKUP(E1:E7010,種目一覧!D1:G506,4,0)</f>
        <v>0</v>
      </c>
      <c r="H116" s="96" t="str">
        <f>VLOOKUP(E1:E7010,種目一覧!D1:E506,2,0)</f>
        <v>　</v>
      </c>
      <c r="I116" s="245"/>
      <c r="J116" s="246" t="str">
        <f t="shared" si="25"/>
        <v/>
      </c>
      <c r="K116" s="99" t="str">
        <f>IF(J116="","",RANK(I116,I113:I119,1))</f>
        <v/>
      </c>
      <c r="L116" s="100" t="str">
        <f>IF(I116="","",IF(I116&gt;M111,"","※"))</f>
        <v/>
      </c>
      <c r="M116" s="247" t="str">
        <f t="shared" si="26"/>
        <v/>
      </c>
      <c r="N116" s="248"/>
    </row>
    <row r="117" spans="1:14" s="242" customFormat="1" ht="19.5" customHeight="1">
      <c r="D117" s="92" t="s">
        <v>184</v>
      </c>
      <c r="E117" s="93" t="str">
        <f>CONCATENATE(E112,"-",B112,"-",D117)</f>
        <v>8-1-5</v>
      </c>
      <c r="F117" s="125" t="str">
        <f>VLOOKUP(E1:E7010,種目一覧!D1:F506,3,0)</f>
        <v>　</v>
      </c>
      <c r="G117" s="103">
        <f>VLOOKUP(E1:E7010,種目一覧!D1:G506,4,0)</f>
        <v>0</v>
      </c>
      <c r="H117" s="96" t="str">
        <f>VLOOKUP(E1:E7010,種目一覧!D1:E506,2,0)</f>
        <v>　</v>
      </c>
      <c r="I117" s="245"/>
      <c r="J117" s="246" t="str">
        <f t="shared" si="25"/>
        <v/>
      </c>
      <c r="K117" s="99" t="str">
        <f>IF(J117="","",RANK(I117,I113:I119,1))</f>
        <v/>
      </c>
      <c r="L117" s="100" t="str">
        <f>IF(I117="","",IF(I117&gt;M111,"","※"))</f>
        <v/>
      </c>
      <c r="M117" s="247" t="str">
        <f t="shared" si="26"/>
        <v/>
      </c>
      <c r="N117" s="248"/>
    </row>
    <row r="118" spans="1:14" s="242" customFormat="1" ht="19.5" customHeight="1">
      <c r="D118" s="104" t="s">
        <v>185</v>
      </c>
      <c r="E118" s="110" t="str">
        <f>CONCATENATE(E112,"-",B112,"-",D118)</f>
        <v>8-1-6</v>
      </c>
      <c r="F118" s="123" t="str">
        <f>VLOOKUP(E1:E7010,種目一覧!D1:F506,3,0)</f>
        <v>　</v>
      </c>
      <c r="G118" s="137">
        <f>VLOOKUP(E1:E7010,種目一覧!D1:G506,4,0)</f>
        <v>0</v>
      </c>
      <c r="H118" s="106" t="str">
        <f>VLOOKUP(E1:E7010,種目一覧!D1:E506,2,0)</f>
        <v>　</v>
      </c>
      <c r="I118" s="249"/>
      <c r="J118" s="250" t="str">
        <f t="shared" si="25"/>
        <v/>
      </c>
      <c r="K118" s="108" t="str">
        <f>IF(J118="","",RANK(I118,I113:I119,1))</f>
        <v/>
      </c>
      <c r="L118" s="109" t="str">
        <f>IF(I118="","",IF(I118&gt;M111,"","※"))</f>
        <v/>
      </c>
      <c r="M118" s="247" t="str">
        <f t="shared" si="26"/>
        <v/>
      </c>
      <c r="N118" s="248"/>
    </row>
    <row r="119" spans="1:14" s="242" customFormat="1" ht="19.5" hidden="1" customHeight="1">
      <c r="D119" s="104" t="s">
        <v>186</v>
      </c>
      <c r="E119" s="110" t="str">
        <f>CONCATENATE(E112,"-",B112,"-",D119)</f>
        <v>8-1-7</v>
      </c>
      <c r="F119" s="123" t="str">
        <f>VLOOKUP(E1:E7010,種目一覧!D1:F506,3,0)</f>
        <v>　</v>
      </c>
      <c r="G119" s="137">
        <f>VLOOKUP(E1:E7010,種目一覧!D1:G506,4,0)</f>
        <v>0</v>
      </c>
      <c r="H119" s="106" t="str">
        <f>VLOOKUP(E1:E7010,種目一覧!D1:E506,2,0)</f>
        <v>　</v>
      </c>
      <c r="I119" s="249"/>
      <c r="J119" s="250" t="str">
        <f t="shared" si="25"/>
        <v/>
      </c>
      <c r="K119" s="108" t="str">
        <f>IF(J119="","",RANK(I119,I113:I119,1))</f>
        <v/>
      </c>
      <c r="L119" s="109" t="str">
        <f>IF(I119="","",IF(I119&gt;M111,"","※"))</f>
        <v/>
      </c>
      <c r="M119" s="247" t="str">
        <f t="shared" si="26"/>
        <v/>
      </c>
      <c r="N119" s="248"/>
    </row>
    <row r="121" spans="1:14" s="252" customFormat="1" ht="19.5" customHeight="1">
      <c r="A121" s="23" t="s">
        <v>194</v>
      </c>
      <c r="J121" s="118" t="s">
        <v>170</v>
      </c>
      <c r="L121" s="118" t="str">
        <f>VLOOKUP(E122,大会記録!E1:F89,2,0)</f>
        <v>1.01.47</v>
      </c>
      <c r="M121" s="253">
        <f>VLOOKUP(E122,大会記録!E1:G89,3,0)</f>
        <v>10147</v>
      </c>
    </row>
    <row r="122" spans="1:14" s="242" customFormat="1" ht="19.5" customHeight="1">
      <c r="B122" s="80">
        <v>1</v>
      </c>
      <c r="C122" s="81" t="s">
        <v>171</v>
      </c>
      <c r="D122" s="119"/>
      <c r="E122" s="83">
        <v>9</v>
      </c>
      <c r="F122" s="124" t="s">
        <v>172</v>
      </c>
      <c r="G122" s="85" t="s">
        <v>173</v>
      </c>
      <c r="H122" s="86" t="s">
        <v>174</v>
      </c>
      <c r="I122" s="86" t="s">
        <v>442</v>
      </c>
      <c r="J122" s="87" t="s">
        <v>176</v>
      </c>
      <c r="K122" s="86" t="s">
        <v>177</v>
      </c>
      <c r="L122" s="88"/>
      <c r="M122" s="89" t="s">
        <v>178</v>
      </c>
      <c r="N122" s="244"/>
    </row>
    <row r="123" spans="1:14" s="242" customFormat="1" ht="19.5" customHeight="1">
      <c r="D123" s="92" t="s">
        <v>179</v>
      </c>
      <c r="E123" s="93" t="str">
        <f>CONCATENATE(E122,"-",B122,"-",D123)</f>
        <v>9-1-1</v>
      </c>
      <c r="F123" s="125" t="str">
        <f>VLOOKUP(E1:E7010,種目一覧!D1:F506,3,0)</f>
        <v>　</v>
      </c>
      <c r="G123" s="95">
        <f>VLOOKUP(E1:E7010,種目一覧!D1:G506,4,0)</f>
        <v>0</v>
      </c>
      <c r="H123" s="96" t="str">
        <f>VLOOKUP(E1:E7010,種目一覧!D1:E506,2,0)</f>
        <v>　</v>
      </c>
      <c r="I123" s="245"/>
      <c r="J123" s="246" t="str">
        <f t="shared" ref="J123:J129" si="27">IF(I123="","",IF(LEN(I123)=5,LEFT(I123,1)&amp;":"&amp;MID(I123,2,2)&amp;"."&amp;RIGHT(I123,2),LEFT(I123,2)&amp;"."&amp;RIGHT(I123,2)))</f>
        <v/>
      </c>
      <c r="K123" s="99" t="str">
        <f>IF(J123="","",RANK(I123,I123:I129,1))</f>
        <v/>
      </c>
      <c r="L123" s="100" t="str">
        <f>IF(I123="","",IF(I123&gt;M121,"","※"))</f>
        <v/>
      </c>
      <c r="M123" s="247" t="str">
        <f t="shared" ref="M123:M129" si="28">IF($J123="","",RANK(I123,$I$123:$I$139,1))</f>
        <v/>
      </c>
      <c r="N123" s="248"/>
    </row>
    <row r="124" spans="1:14" s="242" customFormat="1" ht="19.5" customHeight="1">
      <c r="D124" s="92" t="s">
        <v>181</v>
      </c>
      <c r="E124" s="93" t="str">
        <f>CONCATENATE(E122,"-",B122,"-",D124)</f>
        <v>9-1-2</v>
      </c>
      <c r="F124" s="125" t="str">
        <f>VLOOKUP(E1:E7010,種目一覧!D1:F506,3,0)</f>
        <v>桜井　駿</v>
      </c>
      <c r="G124" s="103" t="str">
        <f>VLOOKUP(E1:E7010,種目一覧!D1:G506,4,0)</f>
        <v>さくらい　しゅん</v>
      </c>
      <c r="H124" s="96" t="str">
        <f>VLOOKUP(E1:E7010,種目一覧!D1:E506,2,0)</f>
        <v>みずほ</v>
      </c>
      <c r="I124" s="245"/>
      <c r="J124" s="246" t="str">
        <f t="shared" si="27"/>
        <v/>
      </c>
      <c r="K124" s="99" t="str">
        <f>IF(J124="","",RANK(I124,I123:I129,1))</f>
        <v/>
      </c>
      <c r="L124" s="100" t="str">
        <f>IF(I124="","",IF(I124&gt;M121,"","※"))</f>
        <v/>
      </c>
      <c r="M124" s="247" t="str">
        <f t="shared" si="28"/>
        <v/>
      </c>
      <c r="N124" s="248"/>
    </row>
    <row r="125" spans="1:14" s="242" customFormat="1" ht="19.5" customHeight="1">
      <c r="D125" s="92" t="s">
        <v>182</v>
      </c>
      <c r="E125" s="93" t="str">
        <f>CONCATENATE(E122,"-",B122,"-",D125)</f>
        <v>9-1-3</v>
      </c>
      <c r="F125" s="125" t="str">
        <f>VLOOKUP(E1:E7010,種目一覧!D1:F506,3,0)</f>
        <v>大平　裕真</v>
      </c>
      <c r="G125" s="103" t="str">
        <f>VLOOKUP(E1:E7010,種目一覧!D1:G506,4,0)</f>
        <v>おおだいら　ゆうま</v>
      </c>
      <c r="H125" s="96" t="str">
        <f>VLOOKUP(E1:E7010,種目一覧!D1:E506,2,0)</f>
        <v>みずほ</v>
      </c>
      <c r="I125" s="245"/>
      <c r="J125" s="246" t="str">
        <f t="shared" si="27"/>
        <v/>
      </c>
      <c r="K125" s="99" t="str">
        <f>IF(J125="","",RANK(I125,I123:I129,1))</f>
        <v/>
      </c>
      <c r="L125" s="100" t="str">
        <f>IF(I125="","",IF(I125&gt;M121,"","※"))</f>
        <v/>
      </c>
      <c r="M125" s="247" t="str">
        <f t="shared" si="28"/>
        <v/>
      </c>
      <c r="N125" s="248"/>
    </row>
    <row r="126" spans="1:14" s="242" customFormat="1" ht="19.5" customHeight="1">
      <c r="D126" s="92" t="s">
        <v>183</v>
      </c>
      <c r="E126" s="93" t="str">
        <f>CONCATENATE(E122,"-",B122,"-",D126)</f>
        <v>9-1-4</v>
      </c>
      <c r="F126" s="125" t="str">
        <f>VLOOKUP(E1:E7010,種目一覧!D1:F506,3,0)</f>
        <v>佐藤　一輝</v>
      </c>
      <c r="G126" s="103" t="str">
        <f>VLOOKUP(E1:E7010,種目一覧!D1:G506,4,0)</f>
        <v>さとう　かずき</v>
      </c>
      <c r="H126" s="96" t="str">
        <f>VLOOKUP(E1:E7010,種目一覧!D1:E506,2,0)</f>
        <v>三菱UFJ銀行</v>
      </c>
      <c r="I126" s="245"/>
      <c r="J126" s="246" t="str">
        <f t="shared" si="27"/>
        <v/>
      </c>
      <c r="K126" s="99" t="str">
        <f>IF(J126="","",RANK(I126,I123:I129,1))</f>
        <v/>
      </c>
      <c r="L126" s="100" t="str">
        <f>IF(I126="","",IF(I126&gt;M121,"","※"))</f>
        <v/>
      </c>
      <c r="M126" s="247" t="str">
        <f t="shared" si="28"/>
        <v/>
      </c>
      <c r="N126" s="248"/>
    </row>
    <row r="127" spans="1:14" s="242" customFormat="1" ht="19.5" customHeight="1">
      <c r="D127" s="92" t="s">
        <v>184</v>
      </c>
      <c r="E127" s="93" t="str">
        <f>CONCATENATE(E122,"-",B122,"-",D127)</f>
        <v>9-1-5</v>
      </c>
      <c r="F127" s="125" t="str">
        <f>VLOOKUP(E1:E7010,種目一覧!D1:F506,3,0)</f>
        <v>　</v>
      </c>
      <c r="G127" s="95">
        <f>VLOOKUP(E1:E7010,種目一覧!D1:G506,4,0)</f>
        <v>0</v>
      </c>
      <c r="H127" s="96" t="str">
        <f>VLOOKUP(E1:E7010,種目一覧!D1:E506,2,0)</f>
        <v>　</v>
      </c>
      <c r="I127" s="245"/>
      <c r="J127" s="246" t="str">
        <f t="shared" si="27"/>
        <v/>
      </c>
      <c r="K127" s="99" t="str">
        <f>IF(J127="","",RANK(I127,I123:I129,1))</f>
        <v/>
      </c>
      <c r="L127" s="100" t="str">
        <f>IF(I127="","",IF(I127&gt;M121,"","※"))</f>
        <v/>
      </c>
      <c r="M127" s="247" t="str">
        <f t="shared" si="28"/>
        <v/>
      </c>
      <c r="N127" s="248"/>
    </row>
    <row r="128" spans="1:14" s="242" customFormat="1" ht="19.5" customHeight="1">
      <c r="D128" s="104" t="s">
        <v>185</v>
      </c>
      <c r="E128" s="110" t="str">
        <f>CONCATENATE(E122,"-",B122,"-",D128)</f>
        <v>9-1-6</v>
      </c>
      <c r="F128" s="123" t="str">
        <f>VLOOKUP(E1:E7010,種目一覧!D1:F506,3,0)</f>
        <v>　</v>
      </c>
      <c r="G128" s="112">
        <f>VLOOKUP(E1:E7010,種目一覧!D1:G506,4,0)</f>
        <v>0</v>
      </c>
      <c r="H128" s="106" t="str">
        <f>VLOOKUP(E1:E7010,種目一覧!D1:E506,2,0)</f>
        <v>　</v>
      </c>
      <c r="I128" s="249"/>
      <c r="J128" s="250" t="str">
        <f t="shared" si="27"/>
        <v/>
      </c>
      <c r="K128" s="108" t="str">
        <f>IF(J128="","",RANK(I128,I123:I129,1))</f>
        <v/>
      </c>
      <c r="L128" s="109" t="str">
        <f>IF(I128="","",IF(I128&gt;M121,"","※"))</f>
        <v/>
      </c>
      <c r="M128" s="247" t="str">
        <f t="shared" si="28"/>
        <v/>
      </c>
      <c r="N128" s="248"/>
    </row>
    <row r="129" spans="1:14" s="242" customFormat="1" ht="19.5" hidden="1" customHeight="1">
      <c r="D129" s="104" t="s">
        <v>186</v>
      </c>
      <c r="E129" s="110" t="str">
        <f>CONCATENATE(E122,"-",B122,"-",D129)</f>
        <v>9-1-7</v>
      </c>
      <c r="F129" s="123" t="str">
        <f>VLOOKUP(E1:E7010,種目一覧!D1:F506,3,0)</f>
        <v>　</v>
      </c>
      <c r="G129" s="112">
        <f>VLOOKUP(E1:E7010,種目一覧!D1:G506,4,0)</f>
        <v>0</v>
      </c>
      <c r="H129" s="106" t="str">
        <f>VLOOKUP(E1:E7010,種目一覧!D1:E506,2,0)</f>
        <v>　</v>
      </c>
      <c r="I129" s="249"/>
      <c r="J129" s="250" t="str">
        <f t="shared" si="27"/>
        <v/>
      </c>
      <c r="K129" s="108" t="str">
        <f>IF(J129="","",RANK(I129,I123:I129,1))</f>
        <v/>
      </c>
      <c r="L129" s="109" t="str">
        <f>IF(I129="","",IF(I129&gt;M121,"","※"))</f>
        <v/>
      </c>
      <c r="M129" s="247" t="str">
        <f t="shared" si="28"/>
        <v/>
      </c>
      <c r="N129" s="248"/>
    </row>
    <row r="131" spans="1:14" s="252" customFormat="1" ht="19.5" hidden="1" customHeight="1">
      <c r="J131" s="118" t="s">
        <v>170</v>
      </c>
      <c r="L131" s="118" t="str">
        <f>VLOOKUP(E132,大会記録!E1:F89,2,0)</f>
        <v>1.01.47</v>
      </c>
      <c r="M131" s="253">
        <f>VLOOKUP(E132,大会記録!E1:G89,3,0)</f>
        <v>10147</v>
      </c>
    </row>
    <row r="132" spans="1:14" s="242" customFormat="1" ht="19.5" hidden="1" customHeight="1">
      <c r="B132" s="80">
        <v>2</v>
      </c>
      <c r="C132" s="81" t="s">
        <v>171</v>
      </c>
      <c r="D132" s="119"/>
      <c r="E132" s="83">
        <v>9</v>
      </c>
      <c r="F132" s="124" t="s">
        <v>172</v>
      </c>
      <c r="G132" s="85" t="s">
        <v>173</v>
      </c>
      <c r="H132" s="86" t="s">
        <v>174</v>
      </c>
      <c r="I132" s="86" t="s">
        <v>442</v>
      </c>
      <c r="J132" s="87" t="s">
        <v>176</v>
      </c>
      <c r="K132" s="86" t="s">
        <v>177</v>
      </c>
      <c r="L132" s="88"/>
      <c r="M132" s="89" t="s">
        <v>178</v>
      </c>
      <c r="N132" s="244"/>
    </row>
    <row r="133" spans="1:14" s="242" customFormat="1" ht="19.5" hidden="1" customHeight="1">
      <c r="D133" s="92" t="s">
        <v>179</v>
      </c>
      <c r="E133" s="93" t="str">
        <f>CONCATENATE(E132,"-",B132,"-",D133)</f>
        <v>9-2-1</v>
      </c>
      <c r="F133" s="127">
        <f>VLOOKUP(E1:E7010,種目一覧!D1:F506,3,0)</f>
        <v>0</v>
      </c>
      <c r="G133" s="95">
        <f>VLOOKUP(E1:E7010,種目一覧!D1:G506,4,0)</f>
        <v>0</v>
      </c>
      <c r="H133" s="126">
        <f>VLOOKUP(E1:E7010,種目一覧!D1:E506,2,0)</f>
        <v>0</v>
      </c>
      <c r="I133" s="245"/>
      <c r="J133" s="246" t="str">
        <f t="shared" ref="J133:J139" si="29">IF(I133="","",IF(LEN(I133)=5,LEFT(I133,1)&amp;":"&amp;MID(I133,2,2)&amp;"."&amp;RIGHT(I133,2),LEFT(I133,2)&amp;"."&amp;RIGHT(I133,2)))</f>
        <v/>
      </c>
      <c r="K133" s="99" t="str">
        <f>IF(J133="","",RANK(I133,I133:I139,1))</f>
        <v/>
      </c>
      <c r="L133" s="100" t="str">
        <f>IF(I133="","",IF(I133&gt;M131,"","※"))</f>
        <v/>
      </c>
      <c r="M133" s="247" t="str">
        <f t="shared" ref="M133:M139" si="30">IF($J133="","",RANK(I133,$I$123:$I$139,1))</f>
        <v/>
      </c>
      <c r="N133" s="248"/>
    </row>
    <row r="134" spans="1:14" s="242" customFormat="1" ht="19.5" hidden="1" customHeight="1">
      <c r="D134" s="92" t="s">
        <v>181</v>
      </c>
      <c r="E134" s="93" t="str">
        <f>CONCATENATE(E132,"-",B132,"-",D134)</f>
        <v>9-2-2</v>
      </c>
      <c r="F134" s="127">
        <f>VLOOKUP(E1:E7010,種目一覧!D1:F506,3,0)</f>
        <v>0</v>
      </c>
      <c r="G134" s="95">
        <f>VLOOKUP(E1:E7010,種目一覧!D1:G506,4,0)</f>
        <v>0</v>
      </c>
      <c r="H134" s="126">
        <f>VLOOKUP(E1:E7010,種目一覧!D1:E506,2,0)</f>
        <v>0</v>
      </c>
      <c r="I134" s="245"/>
      <c r="J134" s="246" t="str">
        <f t="shared" si="29"/>
        <v/>
      </c>
      <c r="K134" s="99" t="str">
        <f>IF(J134="","",RANK(I134,I133:I139,1))</f>
        <v/>
      </c>
      <c r="L134" s="100" t="str">
        <f>IF(I134="","",IF(I134&gt;M131,"","※"))</f>
        <v/>
      </c>
      <c r="M134" s="247" t="str">
        <f t="shared" si="30"/>
        <v/>
      </c>
      <c r="N134" s="248"/>
    </row>
    <row r="135" spans="1:14" s="242" customFormat="1" ht="19.5" hidden="1" customHeight="1">
      <c r="D135" s="92" t="s">
        <v>182</v>
      </c>
      <c r="E135" s="93" t="str">
        <f>CONCATENATE(E132,"-",B132,"-",D135)</f>
        <v>9-2-3</v>
      </c>
      <c r="F135" s="127">
        <f>VLOOKUP(E1:E7010,種目一覧!D1:F506,3,0)</f>
        <v>0</v>
      </c>
      <c r="G135" s="95">
        <f>VLOOKUP(E1:E7010,種目一覧!D1:G506,4,0)</f>
        <v>0</v>
      </c>
      <c r="H135" s="126">
        <f>VLOOKUP(E1:E7010,種目一覧!D1:E506,2,0)</f>
        <v>0</v>
      </c>
      <c r="I135" s="245"/>
      <c r="J135" s="246" t="str">
        <f t="shared" si="29"/>
        <v/>
      </c>
      <c r="K135" s="99" t="str">
        <f>IF(J135="","",RANK(I135,I133:I139,1))</f>
        <v/>
      </c>
      <c r="L135" s="100" t="str">
        <f>IF(I135="","",IF(I135&gt;M131,"","※"))</f>
        <v/>
      </c>
      <c r="M135" s="247" t="str">
        <f t="shared" si="30"/>
        <v/>
      </c>
      <c r="N135" s="248"/>
    </row>
    <row r="136" spans="1:14" s="242" customFormat="1" ht="19.5" hidden="1" customHeight="1">
      <c r="D136" s="92" t="s">
        <v>183</v>
      </c>
      <c r="E136" s="93" t="str">
        <f>CONCATENATE(E132,"-",B132,"-",D136)</f>
        <v>9-2-4</v>
      </c>
      <c r="F136" s="127">
        <f>VLOOKUP(E1:E7010,種目一覧!D1:F506,3,0)</f>
        <v>0</v>
      </c>
      <c r="G136" s="95">
        <f>VLOOKUP(E1:E7010,種目一覧!D1:G506,4,0)</f>
        <v>0</v>
      </c>
      <c r="H136" s="126">
        <f>VLOOKUP(E1:E7010,種目一覧!D1:E506,2,0)</f>
        <v>0</v>
      </c>
      <c r="I136" s="245"/>
      <c r="J136" s="246" t="str">
        <f t="shared" si="29"/>
        <v/>
      </c>
      <c r="K136" s="99" t="str">
        <f>IF(J136="","",RANK(I136,I133:I139,1))</f>
        <v/>
      </c>
      <c r="L136" s="100" t="str">
        <f>IF(I136="","",IF(I136&gt;M131,"","※"))</f>
        <v/>
      </c>
      <c r="M136" s="247" t="str">
        <f t="shared" si="30"/>
        <v/>
      </c>
      <c r="N136" s="248"/>
    </row>
    <row r="137" spans="1:14" s="242" customFormat="1" ht="19.5" hidden="1" customHeight="1">
      <c r="D137" s="92" t="s">
        <v>184</v>
      </c>
      <c r="E137" s="93" t="str">
        <f>CONCATENATE(E132,"-",B132,"-",D137)</f>
        <v>9-2-5</v>
      </c>
      <c r="F137" s="127">
        <f>VLOOKUP(E1:E7010,種目一覧!D1:F506,3,0)</f>
        <v>0</v>
      </c>
      <c r="G137" s="95">
        <f>VLOOKUP(E1:E7010,種目一覧!D1:G506,4,0)</f>
        <v>0</v>
      </c>
      <c r="H137" s="126">
        <f>VLOOKUP(E1:E7010,種目一覧!D1:E506,2,0)</f>
        <v>0</v>
      </c>
      <c r="I137" s="245"/>
      <c r="J137" s="246" t="str">
        <f t="shared" si="29"/>
        <v/>
      </c>
      <c r="K137" s="99" t="str">
        <f>IF(J137="","",RANK(I137,I133:I139,1))</f>
        <v/>
      </c>
      <c r="L137" s="100" t="str">
        <f>IF(I137="","",IF(I137&gt;M131,"","※"))</f>
        <v/>
      </c>
      <c r="M137" s="247" t="str">
        <f t="shared" si="30"/>
        <v/>
      </c>
      <c r="N137" s="248"/>
    </row>
    <row r="138" spans="1:14" s="242" customFormat="1" ht="19.5" hidden="1" customHeight="1">
      <c r="D138" s="92" t="s">
        <v>185</v>
      </c>
      <c r="E138" s="93" t="str">
        <f>CONCATENATE(E132,"-",B132,"-",D138)</f>
        <v>9-2-6</v>
      </c>
      <c r="F138" s="127">
        <f>VLOOKUP(E1:E7010,種目一覧!D1:F506,3,0)</f>
        <v>0</v>
      </c>
      <c r="G138" s="95">
        <f>VLOOKUP(E1:E7010,種目一覧!D1:G506,4,0)</f>
        <v>0</v>
      </c>
      <c r="H138" s="126">
        <f>VLOOKUP(E1:E7010,種目一覧!D1:E506,2,0)</f>
        <v>0</v>
      </c>
      <c r="I138" s="245"/>
      <c r="J138" s="246" t="str">
        <f t="shared" si="29"/>
        <v/>
      </c>
      <c r="K138" s="99" t="str">
        <f>IF(J138="","",RANK(I138,I133:I139,1))</f>
        <v/>
      </c>
      <c r="L138" s="100" t="str">
        <f>IF(I138="","",IF(I138&gt;M131,"","※"))</f>
        <v/>
      </c>
      <c r="M138" s="247" t="str">
        <f t="shared" si="30"/>
        <v/>
      </c>
      <c r="N138" s="248"/>
    </row>
    <row r="139" spans="1:14" s="242" customFormat="1" ht="19.5" hidden="1" customHeight="1">
      <c r="D139" s="104" t="s">
        <v>186</v>
      </c>
      <c r="E139" s="110" t="str">
        <f>CONCATENATE(E132,"-",B132,"-",D139)</f>
        <v>9-2-7</v>
      </c>
      <c r="F139" s="111">
        <f>VLOOKUP(E1:E7010,種目一覧!D1:F506,3,0)</f>
        <v>0</v>
      </c>
      <c r="G139" s="112">
        <f>VLOOKUP(E1:E7010,種目一覧!D1:G506,4,0)</f>
        <v>0</v>
      </c>
      <c r="H139" s="113">
        <f>VLOOKUP(E1:E7010,種目一覧!D1:E506,2,0)</f>
        <v>0</v>
      </c>
      <c r="I139" s="249"/>
      <c r="J139" s="250" t="str">
        <f t="shared" si="29"/>
        <v/>
      </c>
      <c r="K139" s="108" t="str">
        <f>IF(J139="","",RANK(I139,I133:I139,1))</f>
        <v/>
      </c>
      <c r="L139" s="109" t="str">
        <f>IF(I139="","",IF(I139&gt;M131,"","※"))</f>
        <v/>
      </c>
      <c r="M139" s="247" t="str">
        <f t="shared" si="30"/>
        <v/>
      </c>
      <c r="N139" s="248"/>
    </row>
    <row r="141" spans="1:14" s="252" customFormat="1" ht="19.5" hidden="1" customHeight="1">
      <c r="A141" s="23" t="s">
        <v>195</v>
      </c>
      <c r="J141" s="118" t="s">
        <v>170</v>
      </c>
      <c r="L141" s="118" t="str">
        <f>VLOOKUP(E142,大会記録!E1:F89,2,0)</f>
        <v xml:space="preserve"> 　54.99</v>
      </c>
      <c r="M141" s="253">
        <f>VLOOKUP(E142,大会記録!E1:G89,3,0)</f>
        <v>5499</v>
      </c>
    </row>
    <row r="142" spans="1:14" s="242" customFormat="1" ht="19.5" hidden="1" customHeight="1">
      <c r="B142" s="80">
        <v>1</v>
      </c>
      <c r="C142" s="81" t="s">
        <v>171</v>
      </c>
      <c r="D142" s="119"/>
      <c r="E142" s="83">
        <v>10</v>
      </c>
      <c r="F142" s="124" t="s">
        <v>172</v>
      </c>
      <c r="G142" s="85" t="s">
        <v>173</v>
      </c>
      <c r="H142" s="86" t="s">
        <v>174</v>
      </c>
      <c r="I142" s="86" t="s">
        <v>442</v>
      </c>
      <c r="J142" s="87" t="s">
        <v>176</v>
      </c>
      <c r="K142" s="86" t="s">
        <v>177</v>
      </c>
      <c r="L142" s="88"/>
      <c r="M142" s="89" t="s">
        <v>178</v>
      </c>
      <c r="N142" s="244"/>
    </row>
    <row r="143" spans="1:14" s="242" customFormat="1" ht="19.5" hidden="1" customHeight="1">
      <c r="D143" s="92" t="s">
        <v>179</v>
      </c>
      <c r="E143" s="93" t="str">
        <f>CONCATENATE(E142,"-",B142,"-",D143)</f>
        <v>10-1-1</v>
      </c>
      <c r="F143" s="127">
        <f>VLOOKUP(E1:E7010,種目一覧!D1:F506,3,0)</f>
        <v>0</v>
      </c>
      <c r="G143" s="95">
        <f>VLOOKUP(E1:E7010,種目一覧!D1:G506,4,0)</f>
        <v>0</v>
      </c>
      <c r="H143" s="126">
        <f>VLOOKUP(E1:E7010,種目一覧!D1:E506,2,0)</f>
        <v>0</v>
      </c>
      <c r="I143" s="245"/>
      <c r="J143" s="246" t="str">
        <f t="shared" ref="J143:J149" si="31">IF(I143="","",IF(LEN(I143)=5,LEFT(I143,1)&amp;":"&amp;MID(I143,2,2)&amp;"."&amp;RIGHT(I143,2),LEFT(I143,2)&amp;"."&amp;RIGHT(I143,2)))</f>
        <v/>
      </c>
      <c r="K143" s="99" t="str">
        <f>IF(J143="","",RANK(I143,I143:I149,1))</f>
        <v/>
      </c>
      <c r="L143" s="100" t="str">
        <f>IF(I143="","",IF(I143&gt;M141,"","※"))</f>
        <v/>
      </c>
      <c r="M143" s="247" t="str">
        <f t="shared" ref="M143:M149" si="32">IF($J143="","",RANK(I143,$I$143:$I$149,1))</f>
        <v/>
      </c>
      <c r="N143" s="248"/>
    </row>
    <row r="144" spans="1:14" s="242" customFormat="1" ht="19.5" hidden="1" customHeight="1">
      <c r="D144" s="92" t="s">
        <v>181</v>
      </c>
      <c r="E144" s="93" t="str">
        <f>CONCATENATE(E142,"-",B142,"-",D144)</f>
        <v>10-1-2</v>
      </c>
      <c r="F144" s="127">
        <f>VLOOKUP(E1:E7010,種目一覧!D1:F506,3,0)</f>
        <v>0</v>
      </c>
      <c r="G144" s="95">
        <f>VLOOKUP(E1:E7010,種目一覧!D1:G506,4,0)</f>
        <v>0</v>
      </c>
      <c r="H144" s="126">
        <f>VLOOKUP(E1:E7010,種目一覧!D1:E506,2,0)</f>
        <v>0</v>
      </c>
      <c r="I144" s="245"/>
      <c r="J144" s="246" t="str">
        <f t="shared" si="31"/>
        <v/>
      </c>
      <c r="K144" s="99" t="str">
        <f>IF(J144="","",RANK(I144,I143:I149,1))</f>
        <v/>
      </c>
      <c r="L144" s="100" t="str">
        <f>IF(I144="","",IF(I144&gt;M141,"","※"))</f>
        <v/>
      </c>
      <c r="M144" s="247" t="str">
        <f t="shared" si="32"/>
        <v/>
      </c>
      <c r="N144" s="248"/>
    </row>
    <row r="145" spans="1:14" s="242" customFormat="1" ht="19.5" hidden="1" customHeight="1">
      <c r="D145" s="92" t="s">
        <v>182</v>
      </c>
      <c r="E145" s="93" t="str">
        <f>CONCATENATE(E142,"-",B142,"-",D145)</f>
        <v>10-1-3</v>
      </c>
      <c r="F145" s="127">
        <f>VLOOKUP(E1:E7010,種目一覧!D1:F506,3,0)</f>
        <v>0</v>
      </c>
      <c r="G145" s="95">
        <f>VLOOKUP(E1:E7010,種目一覧!D1:G506,4,0)</f>
        <v>0</v>
      </c>
      <c r="H145" s="126">
        <f>VLOOKUP(E1:E7010,種目一覧!D1:E506,2,0)</f>
        <v>0</v>
      </c>
      <c r="I145" s="245"/>
      <c r="J145" s="246" t="str">
        <f t="shared" si="31"/>
        <v/>
      </c>
      <c r="K145" s="99" t="str">
        <f>IF(J145="","",RANK(I145,I143:I149,1))</f>
        <v/>
      </c>
      <c r="L145" s="100" t="str">
        <f>IF(I145="","",IF(I145&gt;M141,"","※"))</f>
        <v/>
      </c>
      <c r="M145" s="247" t="str">
        <f t="shared" si="32"/>
        <v/>
      </c>
      <c r="N145" s="248"/>
    </row>
    <row r="146" spans="1:14" s="242" customFormat="1" ht="19.5" hidden="1" customHeight="1">
      <c r="D146" s="92" t="s">
        <v>183</v>
      </c>
      <c r="E146" s="93" t="str">
        <f>CONCATENATE(E142,"-",B142,"-",D146)</f>
        <v>10-1-4</v>
      </c>
      <c r="F146" s="127">
        <f>VLOOKUP(E1:E7010,種目一覧!D1:F506,3,0)</f>
        <v>0</v>
      </c>
      <c r="G146" s="95">
        <f>VLOOKUP(E1:E7010,種目一覧!D1:G506,4,0)</f>
        <v>0</v>
      </c>
      <c r="H146" s="126">
        <f>VLOOKUP(E1:E7010,種目一覧!D1:E506,2,0)</f>
        <v>0</v>
      </c>
      <c r="I146" s="245"/>
      <c r="J146" s="246" t="str">
        <f t="shared" si="31"/>
        <v/>
      </c>
      <c r="K146" s="99" t="str">
        <f>IF(J146="","",RANK(I146,I143:I149,1))</f>
        <v/>
      </c>
      <c r="L146" s="100" t="str">
        <f>IF(I146="","",IF(I146&gt;M141,"","※"))</f>
        <v/>
      </c>
      <c r="M146" s="247" t="str">
        <f t="shared" si="32"/>
        <v/>
      </c>
      <c r="N146" s="248"/>
    </row>
    <row r="147" spans="1:14" s="242" customFormat="1" ht="19.5" hidden="1" customHeight="1">
      <c r="D147" s="92" t="s">
        <v>184</v>
      </c>
      <c r="E147" s="93" t="str">
        <f>CONCATENATE(E142,"-",B142,"-",D147)</f>
        <v>10-1-5</v>
      </c>
      <c r="F147" s="127">
        <f>VLOOKUP(E1:E7010,種目一覧!D1:F506,3,0)</f>
        <v>0</v>
      </c>
      <c r="G147" s="95">
        <f>VLOOKUP(E1:E7010,種目一覧!D1:G506,4,0)</f>
        <v>0</v>
      </c>
      <c r="H147" s="126">
        <f>VLOOKUP(E1:E7010,種目一覧!D1:E506,2,0)</f>
        <v>0</v>
      </c>
      <c r="I147" s="245"/>
      <c r="J147" s="246" t="str">
        <f t="shared" si="31"/>
        <v/>
      </c>
      <c r="K147" s="99" t="str">
        <f>IF(J147="","",RANK(I147,I143:I149,1))</f>
        <v/>
      </c>
      <c r="L147" s="100" t="str">
        <f>IF(I147="","",IF(I147&gt;M141,"","※"))</f>
        <v/>
      </c>
      <c r="M147" s="247" t="str">
        <f t="shared" si="32"/>
        <v/>
      </c>
      <c r="N147" s="248"/>
    </row>
    <row r="148" spans="1:14" s="242" customFormat="1" ht="19.5" hidden="1" customHeight="1">
      <c r="D148" s="92" t="s">
        <v>185</v>
      </c>
      <c r="E148" s="93" t="str">
        <f>CONCATENATE(E142,"-",B142,"-",D148)</f>
        <v>10-1-6</v>
      </c>
      <c r="F148" s="127">
        <f>VLOOKUP(E1:E7010,種目一覧!D1:F506,3,0)</f>
        <v>0</v>
      </c>
      <c r="G148" s="95">
        <f>VLOOKUP(E1:E7010,種目一覧!D1:G506,4,0)</f>
        <v>0</v>
      </c>
      <c r="H148" s="126">
        <f>VLOOKUP(E1:E7010,種目一覧!D1:E506,2,0)</f>
        <v>0</v>
      </c>
      <c r="I148" s="245"/>
      <c r="J148" s="246" t="str">
        <f t="shared" si="31"/>
        <v/>
      </c>
      <c r="K148" s="99" t="str">
        <f>IF(J148="","",RANK(I148,I143:I149,1))</f>
        <v/>
      </c>
      <c r="L148" s="100" t="str">
        <f>IF(I148="","",IF(I148&gt;M141,"","※"))</f>
        <v/>
      </c>
      <c r="M148" s="247" t="str">
        <f t="shared" si="32"/>
        <v/>
      </c>
      <c r="N148" s="248"/>
    </row>
    <row r="149" spans="1:14" s="242" customFormat="1" ht="19.5" hidden="1" customHeight="1">
      <c r="D149" s="104" t="s">
        <v>186</v>
      </c>
      <c r="E149" s="110" t="str">
        <f>CONCATENATE(E142,"-",B142,"-",D149)</f>
        <v>10-1-7</v>
      </c>
      <c r="F149" s="111">
        <f>VLOOKUP(E1:E7010,種目一覧!D1:F506,3,0)</f>
        <v>0</v>
      </c>
      <c r="G149" s="112">
        <f>VLOOKUP(E1:E7010,種目一覧!D1:G506,4,0)</f>
        <v>0</v>
      </c>
      <c r="H149" s="113">
        <f>VLOOKUP(E1:E7010,種目一覧!D1:E506,2,0)</f>
        <v>0</v>
      </c>
      <c r="I149" s="249"/>
      <c r="J149" s="250" t="str">
        <f t="shared" si="31"/>
        <v/>
      </c>
      <c r="K149" s="108" t="str">
        <f>IF(J149="","",RANK(I149,I143:I149,1))</f>
        <v/>
      </c>
      <c r="L149" s="109" t="str">
        <f>IF(I149="","",IF(I149&gt;M141,"","※"))</f>
        <v/>
      </c>
      <c r="M149" s="247" t="str">
        <f t="shared" si="32"/>
        <v/>
      </c>
      <c r="N149" s="248"/>
    </row>
    <row r="151" spans="1:14" s="252" customFormat="1" ht="19.5" customHeight="1">
      <c r="A151" s="23" t="s">
        <v>196</v>
      </c>
      <c r="J151" s="118" t="s">
        <v>170</v>
      </c>
      <c r="L151" s="118" t="str">
        <f>VLOOKUP(E152,大会記録!E1:F89,2,0)</f>
        <v>58.14</v>
      </c>
      <c r="M151" s="253">
        <f>VLOOKUP(E152,大会記録!E1:G89,3,0)</f>
        <v>5814</v>
      </c>
    </row>
    <row r="152" spans="1:14" s="242" customFormat="1" ht="19.5" customHeight="1">
      <c r="B152" s="80">
        <v>1</v>
      </c>
      <c r="C152" s="81" t="s">
        <v>171</v>
      </c>
      <c r="D152" s="119"/>
      <c r="E152" s="83">
        <v>11</v>
      </c>
      <c r="F152" s="124" t="s">
        <v>172</v>
      </c>
      <c r="G152" s="85" t="s">
        <v>173</v>
      </c>
      <c r="H152" s="86" t="s">
        <v>174</v>
      </c>
      <c r="I152" s="86" t="s">
        <v>442</v>
      </c>
      <c r="J152" s="87" t="s">
        <v>176</v>
      </c>
      <c r="K152" s="86" t="s">
        <v>177</v>
      </c>
      <c r="L152" s="88"/>
      <c r="M152" s="89" t="s">
        <v>178</v>
      </c>
      <c r="N152" s="244"/>
    </row>
    <row r="153" spans="1:14" s="242" customFormat="1" ht="19.5" customHeight="1">
      <c r="D153" s="92" t="s">
        <v>179</v>
      </c>
      <c r="E153" s="93" t="str">
        <f>CONCATENATE(E152,"-",B152,"-",D153)</f>
        <v>11-1-1</v>
      </c>
      <c r="F153" s="125" t="str">
        <f>VLOOKUP(E1:E7010,種目一覧!D1:F506,3,0)</f>
        <v>　</v>
      </c>
      <c r="G153" s="95">
        <f>VLOOKUP(E1:E7010,種目一覧!D1:G506,4,0)</f>
        <v>0</v>
      </c>
      <c r="H153" s="96" t="str">
        <f>VLOOKUP(E1:E7010,種目一覧!D1:E506,2,0)</f>
        <v>　</v>
      </c>
      <c r="I153" s="245"/>
      <c r="J153" s="246" t="str">
        <f t="shared" ref="J153:J159" si="33">IF(I153="","",IF(LEN(I153)=5,LEFT(I153,1)&amp;":"&amp;MID(I153,2,2)&amp;"."&amp;RIGHT(I153,2),LEFT(I153,2)&amp;"."&amp;RIGHT(I153,2)))</f>
        <v/>
      </c>
      <c r="K153" s="99" t="str">
        <f>IF(J153="","",RANK(I153,I153:I159,1))</f>
        <v/>
      </c>
      <c r="L153" s="100" t="str">
        <f>IF(I153="","",IF(I153&gt;M151,"","※"))</f>
        <v/>
      </c>
      <c r="M153" s="247" t="str">
        <f t="shared" ref="M153:M159" si="34">IF($J153="","",RANK(I153,$I$153:$I$159,1))</f>
        <v/>
      </c>
      <c r="N153" s="248"/>
    </row>
    <row r="154" spans="1:14" s="242" customFormat="1" ht="19.5" customHeight="1">
      <c r="D154" s="92" t="s">
        <v>181</v>
      </c>
      <c r="E154" s="93" t="str">
        <f>CONCATENATE(E152,"-",B152,"-",D154)</f>
        <v>11-1-2</v>
      </c>
      <c r="F154" s="125" t="str">
        <f>VLOOKUP(E1:E7010,種目一覧!D1:F506,3,0)</f>
        <v>　</v>
      </c>
      <c r="G154" s="95">
        <f>VLOOKUP(E1:E7010,種目一覧!D1:G506,4,0)</f>
        <v>0</v>
      </c>
      <c r="H154" s="96" t="str">
        <f>VLOOKUP(E1:E7010,種目一覧!D1:E506,2,0)</f>
        <v>　</v>
      </c>
      <c r="I154" s="245"/>
      <c r="J154" s="246" t="str">
        <f t="shared" si="33"/>
        <v/>
      </c>
      <c r="K154" s="99" t="str">
        <f>IF(J154="","",RANK(I154,I153:I159,1))</f>
        <v/>
      </c>
      <c r="L154" s="100" t="str">
        <f>IF(I154="","",IF(I154&gt;M151,"","※"))</f>
        <v/>
      </c>
      <c r="M154" s="247" t="str">
        <f t="shared" si="34"/>
        <v/>
      </c>
      <c r="N154" s="248"/>
    </row>
    <row r="155" spans="1:14" s="242" customFormat="1" ht="19.5" customHeight="1">
      <c r="D155" s="92" t="s">
        <v>182</v>
      </c>
      <c r="E155" s="93" t="str">
        <f>CONCATENATE(E152,"-",B152,"-",D155)</f>
        <v>11-1-3</v>
      </c>
      <c r="F155" s="125" t="str">
        <f>VLOOKUP(E1:E7010,種目一覧!D1:F506,3,0)</f>
        <v>みずほFG</v>
      </c>
      <c r="G155" s="103" t="str">
        <f>VLOOKUP(E1:E7010,種目一覧!D1:G506,4,0)</f>
        <v>ミズホフィナンシャルフループ</v>
      </c>
      <c r="H155" s="96" t="str">
        <f>VLOOKUP(E1:E7010,種目一覧!D1:E506,2,0)</f>
        <v>みずほ</v>
      </c>
      <c r="I155" s="245"/>
      <c r="J155" s="246" t="str">
        <f t="shared" si="33"/>
        <v/>
      </c>
      <c r="K155" s="99" t="str">
        <f>IF(J155="","",RANK(I155,I153:I159,1))</f>
        <v/>
      </c>
      <c r="L155" s="100" t="str">
        <f>IF(I155="","",IF(I155&gt;M151,"","※"))</f>
        <v/>
      </c>
      <c r="M155" s="247" t="str">
        <f t="shared" si="34"/>
        <v/>
      </c>
      <c r="N155" s="248"/>
    </row>
    <row r="156" spans="1:14" s="242" customFormat="1" ht="19.5" customHeight="1">
      <c r="D156" s="92" t="s">
        <v>183</v>
      </c>
      <c r="E156" s="93" t="str">
        <f>CONCATENATE(E152,"-",B152,"-",D156)</f>
        <v>11-1-4</v>
      </c>
      <c r="F156" s="125" t="str">
        <f>VLOOKUP(E1:E7010,種目一覧!D1:F506,3,0)</f>
        <v>SMBC</v>
      </c>
      <c r="G156" s="103" t="str">
        <f>VLOOKUP(E1:E7010,種目一覧!D1:G506,4,0)</f>
        <v>えすえむびーしー</v>
      </c>
      <c r="H156" s="96" t="str">
        <f>VLOOKUP(E1:E7010,種目一覧!D1:E506,2,0)</f>
        <v>三井住友銀行</v>
      </c>
      <c r="I156" s="245"/>
      <c r="J156" s="246" t="str">
        <f t="shared" si="33"/>
        <v/>
      </c>
      <c r="K156" s="99" t="str">
        <f>IF(J156="","",RANK(I156,I153:I159,1))</f>
        <v/>
      </c>
      <c r="L156" s="100" t="str">
        <f>IF(I156="","",IF(I156&gt;M151,"","※"))</f>
        <v/>
      </c>
      <c r="M156" s="247" t="str">
        <f t="shared" si="34"/>
        <v/>
      </c>
      <c r="N156" s="248"/>
    </row>
    <row r="157" spans="1:14" s="242" customFormat="1" ht="19.5" customHeight="1">
      <c r="D157" s="92" t="s">
        <v>184</v>
      </c>
      <c r="E157" s="93" t="str">
        <f>CONCATENATE(E152,"-",B152,"-",D157)</f>
        <v>11-1-5</v>
      </c>
      <c r="F157" s="125" t="str">
        <f>VLOOKUP(E1:E7010,種目一覧!D1:F506,3,0)</f>
        <v>　</v>
      </c>
      <c r="G157" s="95">
        <f>VLOOKUP(E1:E7010,種目一覧!D1:G506,4,0)</f>
        <v>0</v>
      </c>
      <c r="H157" s="96" t="str">
        <f>VLOOKUP(E1:E7010,種目一覧!D1:E506,2,0)</f>
        <v>　</v>
      </c>
      <c r="I157" s="245"/>
      <c r="J157" s="246" t="str">
        <f t="shared" si="33"/>
        <v/>
      </c>
      <c r="K157" s="99" t="str">
        <f>IF(J157="","",RANK(I157,I153:I159,1))</f>
        <v/>
      </c>
      <c r="L157" s="100" t="str">
        <f>IF(I157="","",IF(I157&gt;M151,"","※"))</f>
        <v/>
      </c>
      <c r="M157" s="247" t="str">
        <f t="shared" si="34"/>
        <v/>
      </c>
      <c r="N157" s="248"/>
    </row>
    <row r="158" spans="1:14" s="242" customFormat="1" ht="19.5" customHeight="1">
      <c r="D158" s="104" t="s">
        <v>185</v>
      </c>
      <c r="E158" s="110" t="str">
        <f>CONCATENATE(E152,"-",B152,"-",D158)</f>
        <v>11-1-6</v>
      </c>
      <c r="F158" s="123" t="str">
        <f>VLOOKUP(E1:E7010,種目一覧!D1:F506,3,0)</f>
        <v>　</v>
      </c>
      <c r="G158" s="112">
        <f>VLOOKUP(E1:E7010,種目一覧!D1:G506,4,0)</f>
        <v>0</v>
      </c>
      <c r="H158" s="106" t="str">
        <f>VLOOKUP(E1:E7010,種目一覧!D1:E506,2,0)</f>
        <v>　</v>
      </c>
      <c r="I158" s="249"/>
      <c r="J158" s="250" t="str">
        <f t="shared" si="33"/>
        <v/>
      </c>
      <c r="K158" s="108" t="str">
        <f>IF(J158="","",RANK(I158,I153:I159,1))</f>
        <v/>
      </c>
      <c r="L158" s="109" t="str">
        <f>IF(I158="","",IF(I158&gt;M151,"","※"))</f>
        <v/>
      </c>
      <c r="M158" s="247" t="str">
        <f t="shared" si="34"/>
        <v/>
      </c>
      <c r="N158" s="248"/>
    </row>
    <row r="159" spans="1:14" s="242" customFormat="1" ht="19.5" hidden="1" customHeight="1">
      <c r="D159" s="104" t="s">
        <v>186</v>
      </c>
      <c r="E159" s="110" t="str">
        <f>CONCATENATE(E152,"-",B152,"-",D159)</f>
        <v>11-1-7</v>
      </c>
      <c r="F159" s="123" t="str">
        <f>VLOOKUP(E1:E7010,種目一覧!D1:F506,3,0)</f>
        <v>　</v>
      </c>
      <c r="G159" s="112">
        <f>VLOOKUP(E1:E7010,種目一覧!D1:G506,4,0)</f>
        <v>0</v>
      </c>
      <c r="H159" s="106" t="str">
        <f>VLOOKUP(E1:E7010,種目一覧!D1:E506,2,0)</f>
        <v>　</v>
      </c>
      <c r="I159" s="249"/>
      <c r="J159" s="250" t="str">
        <f t="shared" si="33"/>
        <v/>
      </c>
      <c r="K159" s="108" t="str">
        <f>IF(J159="","",RANK(I159,I153:I159,1))</f>
        <v/>
      </c>
      <c r="L159" s="109" t="str">
        <f>IF(I159="","",IF(I159&gt;M151,"","※"))</f>
        <v/>
      </c>
      <c r="M159" s="247" t="str">
        <f t="shared" si="34"/>
        <v/>
      </c>
      <c r="N159" s="248"/>
    </row>
    <row r="161" spans="1:14" s="252" customFormat="1" ht="19.5" customHeight="1">
      <c r="A161" s="23" t="s">
        <v>197</v>
      </c>
      <c r="J161" s="118" t="s">
        <v>170</v>
      </c>
      <c r="L161" s="118" t="str">
        <f>VLOOKUP(E162,大会記録!E1:F89,2,0)</f>
        <v>1：46.37</v>
      </c>
      <c r="M161" s="253">
        <f>VLOOKUP(E162,大会記録!E1:G89,3,0)</f>
        <v>14637</v>
      </c>
    </row>
    <row r="162" spans="1:14" s="242" customFormat="1" ht="19.5" customHeight="1">
      <c r="B162" s="80">
        <v>1</v>
      </c>
      <c r="C162" s="81" t="s">
        <v>171</v>
      </c>
      <c r="D162" s="119"/>
      <c r="E162" s="83">
        <v>12</v>
      </c>
      <c r="F162" s="124" t="s">
        <v>172</v>
      </c>
      <c r="G162" s="85" t="s">
        <v>173</v>
      </c>
      <c r="H162" s="86" t="s">
        <v>174</v>
      </c>
      <c r="I162" s="86" t="s">
        <v>442</v>
      </c>
      <c r="J162" s="87" t="s">
        <v>176</v>
      </c>
      <c r="K162" s="86" t="s">
        <v>177</v>
      </c>
      <c r="L162" s="88"/>
      <c r="M162" s="89" t="s">
        <v>178</v>
      </c>
      <c r="N162" s="244"/>
    </row>
    <row r="163" spans="1:14" s="242" customFormat="1" ht="19.5" customHeight="1">
      <c r="D163" s="92" t="s">
        <v>179</v>
      </c>
      <c r="E163" s="93" t="str">
        <f>CONCATENATE(E162,"-",B162,"-",D163)</f>
        <v>12-1-1</v>
      </c>
      <c r="F163" s="125" t="str">
        <f>VLOOKUP(E1:E7010,種目一覧!D1:F506,3,0)</f>
        <v>　</v>
      </c>
      <c r="G163" s="95">
        <f>VLOOKUP(E1:E7010,種目一覧!D1:G506,4,0)</f>
        <v>0</v>
      </c>
      <c r="H163" s="96" t="str">
        <f>VLOOKUP(E1:E7010,種目一覧!D1:E506,2,0)</f>
        <v>　</v>
      </c>
      <c r="I163" s="245"/>
      <c r="J163" s="246" t="str">
        <f t="shared" ref="J163:J169" si="35">IF(I163="","",IF(LEN(I163)=5,LEFT(I163,1)&amp;":"&amp;MID(I163,2,2)&amp;"."&amp;RIGHT(I163,2),LEFT(I163,2)&amp;"."&amp;RIGHT(I163,2)))</f>
        <v/>
      </c>
      <c r="K163" s="99" t="str">
        <f>IF(J163="","",RANK(I163,I163:I169,1))</f>
        <v/>
      </c>
      <c r="L163" s="100" t="str">
        <f>IF(I163="","",IF(I163&gt;M161,"","※"))</f>
        <v/>
      </c>
      <c r="M163" s="247" t="str">
        <f t="shared" ref="M163:M169" si="36">IF($J163="","",RANK(I163,$I$163:$I$169,1))</f>
        <v/>
      </c>
      <c r="N163" s="248"/>
    </row>
    <row r="164" spans="1:14" s="242" customFormat="1" ht="19.5" customHeight="1">
      <c r="D164" s="92" t="s">
        <v>181</v>
      </c>
      <c r="E164" s="93" t="str">
        <f>CONCATENATE(E162,"-",B162,"-",D164)</f>
        <v>12-1-2</v>
      </c>
      <c r="F164" s="125" t="str">
        <f>VLOOKUP(E1:E7010,種目一覧!D1:F506,3,0)</f>
        <v>三井住友信託</v>
      </c>
      <c r="G164" s="103" t="str">
        <f>VLOOKUP(E1:E7010,種目一覧!D1:G506,4,0)</f>
        <v>みついすみともしんたく</v>
      </c>
      <c r="H164" s="96" t="str">
        <f>VLOOKUP(E1:E7010,種目一覧!D1:E506,2,0)</f>
        <v>三井住友信託</v>
      </c>
      <c r="I164" s="245"/>
      <c r="J164" s="246" t="str">
        <f t="shared" si="35"/>
        <v/>
      </c>
      <c r="K164" s="99" t="str">
        <f>IF(J164="","",RANK(I164,I163:I169,1))</f>
        <v/>
      </c>
      <c r="L164" s="100" t="str">
        <f>IF(I164="","",IF(I164&gt;M161,"","※"))</f>
        <v/>
      </c>
      <c r="M164" s="247" t="str">
        <f t="shared" si="36"/>
        <v/>
      </c>
      <c r="N164" s="248"/>
    </row>
    <row r="165" spans="1:14" s="242" customFormat="1" ht="19.5" customHeight="1">
      <c r="D165" s="92" t="s">
        <v>182</v>
      </c>
      <c r="E165" s="93" t="str">
        <f>CONCATENATE(E162,"-",B162,"-",D165)</f>
        <v>12-1-3</v>
      </c>
      <c r="F165" s="125" t="str">
        <f>VLOOKUP(E1:E7010,種目一覧!D1:F506,3,0)</f>
        <v>みずほFG</v>
      </c>
      <c r="G165" s="103" t="str">
        <f>VLOOKUP(E1:E7010,種目一覧!D1:G506,4,0)</f>
        <v>ミズホフィナンシャルフループ</v>
      </c>
      <c r="H165" s="96" t="str">
        <f>VLOOKUP(E1:E7010,種目一覧!D1:E506,2,0)</f>
        <v>みずほ</v>
      </c>
      <c r="I165" s="245"/>
      <c r="J165" s="246" t="str">
        <f t="shared" si="35"/>
        <v/>
      </c>
      <c r="K165" s="99" t="str">
        <f>IF(J165="","",RANK(I165,I163:I169,1))</f>
        <v/>
      </c>
      <c r="L165" s="100" t="str">
        <f>IF(I165="","",IF(I165&gt;M161,"","※"))</f>
        <v/>
      </c>
      <c r="M165" s="247" t="str">
        <f t="shared" si="36"/>
        <v/>
      </c>
      <c r="N165" s="248"/>
    </row>
    <row r="166" spans="1:14" s="242" customFormat="1" ht="19.5" customHeight="1">
      <c r="D166" s="92" t="s">
        <v>183</v>
      </c>
      <c r="E166" s="93" t="str">
        <f>CONCATENATE(E162,"-",B162,"-",D166)</f>
        <v>12-1-4</v>
      </c>
      <c r="F166" s="125" t="str">
        <f>VLOOKUP(E1:E7010,種目一覧!D1:F506,3,0)</f>
        <v>SMBC</v>
      </c>
      <c r="G166" s="103" t="str">
        <f>VLOOKUP(E1:E7010,種目一覧!D1:G506,4,0)</f>
        <v>えすえむびーしー</v>
      </c>
      <c r="H166" s="96" t="str">
        <f>VLOOKUP(E1:E7010,種目一覧!D1:E506,2,0)</f>
        <v>三井住友銀行</v>
      </c>
      <c r="I166" s="245"/>
      <c r="J166" s="246" t="str">
        <f t="shared" si="35"/>
        <v/>
      </c>
      <c r="K166" s="99" t="str">
        <f>IF(J166="","",RANK(I166,I163:I169,1))</f>
        <v/>
      </c>
      <c r="L166" s="100" t="str">
        <f>IF(I166="","",IF(I166&gt;M161,"","※"))</f>
        <v/>
      </c>
      <c r="M166" s="247" t="str">
        <f t="shared" si="36"/>
        <v/>
      </c>
      <c r="N166" s="248"/>
    </row>
    <row r="167" spans="1:14" s="242" customFormat="1" ht="19.5" customHeight="1">
      <c r="D167" s="92" t="s">
        <v>184</v>
      </c>
      <c r="E167" s="93" t="str">
        <f>CONCATENATE(E162,"-",B162,"-",D167)</f>
        <v>12-1-5</v>
      </c>
      <c r="F167" s="125" t="str">
        <f>VLOOKUP(E1:E7010,種目一覧!D1:F506,3,0)</f>
        <v>　</v>
      </c>
      <c r="G167" s="95">
        <f>VLOOKUP(E1:E7010,種目一覧!D1:G506,4,0)</f>
        <v>0</v>
      </c>
      <c r="H167" s="96" t="str">
        <f>VLOOKUP(E1:E7010,種目一覧!D1:E506,2,0)</f>
        <v>　</v>
      </c>
      <c r="I167" s="245"/>
      <c r="J167" s="246" t="str">
        <f t="shared" si="35"/>
        <v/>
      </c>
      <c r="K167" s="99" t="str">
        <f>IF(J167="","",RANK(I167,I163:I169,1))</f>
        <v/>
      </c>
      <c r="L167" s="100" t="str">
        <f>IF(I167="","",IF(I167&gt;M161,"","※"))</f>
        <v/>
      </c>
      <c r="M167" s="247" t="str">
        <f t="shared" si="36"/>
        <v/>
      </c>
      <c r="N167" s="248"/>
    </row>
    <row r="168" spans="1:14" s="242" customFormat="1" ht="19.5" customHeight="1">
      <c r="D168" s="104" t="s">
        <v>185</v>
      </c>
      <c r="E168" s="110" t="str">
        <f>CONCATENATE(E162,"-",B162,"-",D168)</f>
        <v>12-1-6</v>
      </c>
      <c r="F168" s="123" t="str">
        <f>VLOOKUP(E1:E7010,種目一覧!D1:F506,3,0)</f>
        <v>　</v>
      </c>
      <c r="G168" s="112">
        <f>VLOOKUP(E1:E7010,種目一覧!D1:G506,4,0)</f>
        <v>0</v>
      </c>
      <c r="H168" s="106" t="str">
        <f>VLOOKUP(E1:E7010,種目一覧!D1:E506,2,0)</f>
        <v>　</v>
      </c>
      <c r="I168" s="249"/>
      <c r="J168" s="250" t="str">
        <f t="shared" si="35"/>
        <v/>
      </c>
      <c r="K168" s="108" t="str">
        <f>IF(J168="","",RANK(I168,I163:I169,1))</f>
        <v/>
      </c>
      <c r="L168" s="109" t="str">
        <f>IF(I168="","",IF(I168&gt;M161,"","※"))</f>
        <v/>
      </c>
      <c r="M168" s="247" t="str">
        <f t="shared" si="36"/>
        <v/>
      </c>
      <c r="N168" s="248"/>
    </row>
    <row r="169" spans="1:14" s="242" customFormat="1" ht="19.5" hidden="1" customHeight="1">
      <c r="D169" s="104" t="s">
        <v>186</v>
      </c>
      <c r="E169" s="110" t="str">
        <f>CONCATENATE(E162,"-",B162,"-",D169)</f>
        <v>12-1-7</v>
      </c>
      <c r="F169" s="123" t="str">
        <f>VLOOKUP(E1:E7010,種目一覧!D1:F506,3,0)</f>
        <v>　</v>
      </c>
      <c r="G169" s="112">
        <f>VLOOKUP(E1:E7010,種目一覧!D1:G506,4,0)</f>
        <v>0</v>
      </c>
      <c r="H169" s="106" t="str">
        <f>VLOOKUP(E1:E7010,種目一覧!D1:E506,2,0)</f>
        <v>　</v>
      </c>
      <c r="I169" s="249"/>
      <c r="J169" s="250" t="str">
        <f t="shared" si="35"/>
        <v/>
      </c>
      <c r="K169" s="108" t="str">
        <f>IF(J169="","",RANK(I169,I163:I169,1))</f>
        <v/>
      </c>
      <c r="L169" s="109" t="str">
        <f>IF(I169="","",IF(I169&gt;M161,"","※"))</f>
        <v/>
      </c>
      <c r="M169" s="247" t="str">
        <f t="shared" si="36"/>
        <v/>
      </c>
      <c r="N169" s="248"/>
    </row>
    <row r="171" spans="1:14" s="257" customFormat="1" ht="19.5" hidden="1" customHeight="1">
      <c r="A171" s="23" t="s">
        <v>198</v>
      </c>
      <c r="B171" s="128"/>
      <c r="J171" s="135" t="s">
        <v>170</v>
      </c>
      <c r="L171" s="258">
        <f>VLOOKUP(E172,大会記録!E1:F89,2,0)</f>
        <v>0</v>
      </c>
      <c r="M171" s="134"/>
      <c r="N171" s="128"/>
    </row>
    <row r="172" spans="1:14" s="237" customFormat="1" ht="19.5" hidden="1" customHeight="1">
      <c r="B172" s="259">
        <v>1</v>
      </c>
      <c r="C172" s="81" t="s">
        <v>171</v>
      </c>
      <c r="D172" s="119"/>
      <c r="E172" s="83">
        <v>13</v>
      </c>
      <c r="F172" s="124" t="s">
        <v>172</v>
      </c>
      <c r="G172" s="85" t="s">
        <v>173</v>
      </c>
      <c r="H172" s="86" t="s">
        <v>174</v>
      </c>
      <c r="I172" s="120"/>
      <c r="J172" s="86" t="s">
        <v>176</v>
      </c>
      <c r="K172" s="86" t="s">
        <v>177</v>
      </c>
      <c r="L172" s="260"/>
      <c r="M172" s="89" t="s">
        <v>178</v>
      </c>
      <c r="N172" s="248"/>
    </row>
    <row r="173" spans="1:14" s="237" customFormat="1" ht="19.5" hidden="1" customHeight="1">
      <c r="B173" s="128"/>
      <c r="D173" s="92" t="s">
        <v>179</v>
      </c>
      <c r="E173" s="93" t="str">
        <f>CONCATENATE(E172,"-",B172,"-",D173)</f>
        <v>13-1-1</v>
      </c>
      <c r="F173" s="127">
        <f>VLOOKUP(E1:E7010,種目一覧!D1:F506,3,0)</f>
        <v>0</v>
      </c>
      <c r="G173" s="95">
        <f>VLOOKUP(PGM!E1:E722,種目一覧!D1:G506,4,0)</f>
        <v>0</v>
      </c>
      <c r="H173" s="126">
        <f>VLOOKUP(E1:E7010,種目一覧!D1:E506,2,0)</f>
        <v>0</v>
      </c>
      <c r="I173" s="97"/>
      <c r="J173" s="99" t="str">
        <f t="shared" ref="J173:J179" si="37">IF(I173="","",IF(LEN(I173)=5,LEFT(I173,1)&amp;":"&amp;MID(I173,2,2)&amp;"."&amp;RIGHT(I173,2),LEFT(I173,2)&amp;"."&amp;RIGHT(I173,2)))</f>
        <v/>
      </c>
      <c r="K173" s="99" t="str">
        <f>IF(J173="","",RANK(I173,I173:I179,1))</f>
        <v/>
      </c>
      <c r="L173" s="261" t="str">
        <f>IF(I173="","",IF(I173&gt;M171,"","※"))</f>
        <v/>
      </c>
      <c r="M173" s="247" t="str">
        <f t="shared" ref="M173:M179" si="38">IF($J173="","",RANK(I173,$I$173:$I$179,1))</f>
        <v/>
      </c>
      <c r="N173" s="248"/>
    </row>
    <row r="174" spans="1:14" s="237" customFormat="1" ht="19.5" hidden="1" customHeight="1">
      <c r="B174" s="128"/>
      <c r="D174" s="92" t="s">
        <v>181</v>
      </c>
      <c r="E174" s="93" t="str">
        <f>CONCATENATE(E172,"-",B172,"-",D174)</f>
        <v>13-1-2</v>
      </c>
      <c r="F174" s="127">
        <f>VLOOKUP(E1:E7010,種目一覧!D1:F506,3,0)</f>
        <v>0</v>
      </c>
      <c r="G174" s="95">
        <f>VLOOKUP(PGM!E1:E722,種目一覧!D1:G506,4,0)</f>
        <v>0</v>
      </c>
      <c r="H174" s="126">
        <f>VLOOKUP(E1:E7010,種目一覧!D1:E506,2,0)</f>
        <v>0</v>
      </c>
      <c r="I174" s="97"/>
      <c r="J174" s="99" t="str">
        <f t="shared" si="37"/>
        <v/>
      </c>
      <c r="K174" s="99" t="str">
        <f>IF(J174="","",RANK(I174,I173:I179,1))</f>
        <v/>
      </c>
      <c r="L174" s="261" t="str">
        <f>IF(I174="","",IF(I174&gt;M171,"","※"))</f>
        <v/>
      </c>
      <c r="M174" s="247" t="str">
        <f t="shared" si="38"/>
        <v/>
      </c>
      <c r="N174" s="248"/>
    </row>
    <row r="175" spans="1:14" s="237" customFormat="1" ht="19.5" hidden="1" customHeight="1">
      <c r="B175" s="128"/>
      <c r="D175" s="92" t="s">
        <v>182</v>
      </c>
      <c r="E175" s="93" t="str">
        <f>CONCATENATE(E172,"-",B172,"-",D175)</f>
        <v>13-1-3</v>
      </c>
      <c r="F175" s="127">
        <f>VLOOKUP(E1:E7010,種目一覧!D1:F506,3,0)</f>
        <v>0</v>
      </c>
      <c r="G175" s="95">
        <f>VLOOKUP(PGM!E1:E722,種目一覧!D1:G506,4,0)</f>
        <v>0</v>
      </c>
      <c r="H175" s="126">
        <f>VLOOKUP(E1:E7010,種目一覧!D1:E506,2,0)</f>
        <v>0</v>
      </c>
      <c r="I175" s="97"/>
      <c r="J175" s="99" t="str">
        <f t="shared" si="37"/>
        <v/>
      </c>
      <c r="K175" s="99" t="str">
        <f>IF(J175="","",RANK(I175,I173:I179,1))</f>
        <v/>
      </c>
      <c r="L175" s="261" t="str">
        <f>IF(I175="","",IF(I175&gt;M171,"","※"))</f>
        <v/>
      </c>
      <c r="M175" s="247" t="str">
        <f t="shared" si="38"/>
        <v/>
      </c>
      <c r="N175" s="248"/>
    </row>
    <row r="176" spans="1:14" s="237" customFormat="1" ht="19.5" hidden="1" customHeight="1">
      <c r="B176" s="128"/>
      <c r="D176" s="92" t="s">
        <v>183</v>
      </c>
      <c r="E176" s="93" t="str">
        <f>CONCATENATE(E172,"-",B172,"-",D176)</f>
        <v>13-1-4</v>
      </c>
      <c r="F176" s="127">
        <f>VLOOKUP(E1:E7010,種目一覧!D1:F506,3,0)</f>
        <v>0</v>
      </c>
      <c r="G176" s="95">
        <f>VLOOKUP(PGM!E1:E722,種目一覧!D1:G506,4,0)</f>
        <v>0</v>
      </c>
      <c r="H176" s="126">
        <f>VLOOKUP(E1:E7010,種目一覧!D1:E506,2,0)</f>
        <v>0</v>
      </c>
      <c r="I176" s="97"/>
      <c r="J176" s="99" t="str">
        <f t="shared" si="37"/>
        <v/>
      </c>
      <c r="K176" s="99" t="str">
        <f>IF(J176="","",RANK(I176,I173:I179,1))</f>
        <v/>
      </c>
      <c r="L176" s="261" t="str">
        <f>IF(I176="","",IF(I176&gt;M171,"","※"))</f>
        <v/>
      </c>
      <c r="M176" s="247" t="str">
        <f t="shared" si="38"/>
        <v/>
      </c>
      <c r="N176" s="248"/>
    </row>
    <row r="177" spans="1:14" s="237" customFormat="1" ht="19.5" hidden="1" customHeight="1">
      <c r="B177" s="128"/>
      <c r="D177" s="92" t="s">
        <v>184</v>
      </c>
      <c r="E177" s="93" t="str">
        <f>CONCATENATE(E172,"-",B172,"-",D177)</f>
        <v>13-1-5</v>
      </c>
      <c r="F177" s="127">
        <f>VLOOKUP(E1:E7010,種目一覧!D1:F506,3,0)</f>
        <v>0</v>
      </c>
      <c r="G177" s="95">
        <f>VLOOKUP(PGM!E1:E722,種目一覧!D1:G506,4,0)</f>
        <v>0</v>
      </c>
      <c r="H177" s="126">
        <f>VLOOKUP(E1:E7010,種目一覧!D1:E506,2,0)</f>
        <v>0</v>
      </c>
      <c r="I177" s="97"/>
      <c r="J177" s="99" t="str">
        <f t="shared" si="37"/>
        <v/>
      </c>
      <c r="K177" s="99" t="str">
        <f>IF(J177="","",RANK(I177,I173:I179,1))</f>
        <v/>
      </c>
      <c r="L177" s="261" t="str">
        <f>IF(I177="","",IF(I177&gt;M171,"","※"))</f>
        <v/>
      </c>
      <c r="M177" s="247" t="str">
        <f t="shared" si="38"/>
        <v/>
      </c>
      <c r="N177" s="248"/>
    </row>
    <row r="178" spans="1:14" s="237" customFormat="1" ht="19.5" hidden="1" customHeight="1">
      <c r="B178" s="128"/>
      <c r="D178" s="92" t="s">
        <v>185</v>
      </c>
      <c r="E178" s="93" t="str">
        <f>CONCATENATE(E172,"-",B172,"-",D178)</f>
        <v>13-1-6</v>
      </c>
      <c r="F178" s="127">
        <f>VLOOKUP(E1:E7010,種目一覧!D1:F506,3,0)</f>
        <v>0</v>
      </c>
      <c r="G178" s="95">
        <f>VLOOKUP(PGM!E1:E722,種目一覧!D1:G506,4,0)</f>
        <v>0</v>
      </c>
      <c r="H178" s="126">
        <f>VLOOKUP(E1:E7010,種目一覧!D1:E506,2,0)</f>
        <v>0</v>
      </c>
      <c r="I178" s="97"/>
      <c r="J178" s="262" t="str">
        <f t="shared" si="37"/>
        <v/>
      </c>
      <c r="K178" s="99" t="str">
        <f>IF(J178="","",RANK(I178,I173:I179,1))</f>
        <v/>
      </c>
      <c r="L178" s="261" t="str">
        <f>IF(I178="","",IF(I178&gt;M171,"","※"))</f>
        <v/>
      </c>
      <c r="M178" s="247" t="str">
        <f t="shared" si="38"/>
        <v/>
      </c>
      <c r="N178" s="248"/>
    </row>
    <row r="179" spans="1:14" s="237" customFormat="1" ht="19.5" hidden="1" customHeight="1">
      <c r="B179" s="128"/>
      <c r="D179" s="104" t="s">
        <v>186</v>
      </c>
      <c r="E179" s="110" t="str">
        <f>CONCATENATE(E172,"-",B172,"-",D179)</f>
        <v>13-1-7</v>
      </c>
      <c r="F179" s="111">
        <f>VLOOKUP(E1:E7010,種目一覧!D1:F506,3,0)</f>
        <v>0</v>
      </c>
      <c r="G179" s="112">
        <f>VLOOKUP(PGM!E1:E722,種目一覧!D1:G506,4,0)</f>
        <v>0</v>
      </c>
      <c r="H179" s="113">
        <f>VLOOKUP(E1:E7010,種目一覧!D1:E506,2,0)</f>
        <v>0</v>
      </c>
      <c r="I179" s="114"/>
      <c r="J179" s="108" t="str">
        <f t="shared" si="37"/>
        <v/>
      </c>
      <c r="K179" s="108" t="str">
        <f>IF(J179="","",RANK(I179,I173:I179,1))</f>
        <v/>
      </c>
      <c r="L179" s="263" t="str">
        <f>IF(I179="","",IF(I179&gt;M171,"","※"))</f>
        <v/>
      </c>
      <c r="M179" s="247" t="str">
        <f t="shared" si="38"/>
        <v/>
      </c>
      <c r="N179" s="248"/>
    </row>
    <row r="180" spans="1:14" s="255" customFormat="1" ht="19.5" hidden="1" customHeight="1">
      <c r="B180" s="128"/>
      <c r="J180" s="131"/>
      <c r="L180" s="129"/>
      <c r="M180" s="256"/>
      <c r="N180" s="128"/>
    </row>
    <row r="181" spans="1:14" s="257" customFormat="1" ht="19.5" hidden="1" customHeight="1">
      <c r="A181" s="23" t="s">
        <v>199</v>
      </c>
      <c r="B181" s="128"/>
      <c r="J181" s="135" t="s">
        <v>170</v>
      </c>
      <c r="L181" s="258">
        <f>VLOOKUP(E182,大会記録!E1:F89,2,0)</f>
        <v>0</v>
      </c>
      <c r="M181" s="134"/>
      <c r="N181" s="128"/>
    </row>
    <row r="182" spans="1:14" s="237" customFormat="1" ht="19.5" hidden="1" customHeight="1">
      <c r="B182" s="259">
        <v>1</v>
      </c>
      <c r="C182" s="81" t="s">
        <v>171</v>
      </c>
      <c r="D182" s="119"/>
      <c r="E182" s="83">
        <v>14</v>
      </c>
      <c r="F182" s="124" t="s">
        <v>172</v>
      </c>
      <c r="G182" s="85" t="s">
        <v>173</v>
      </c>
      <c r="H182" s="86" t="s">
        <v>174</v>
      </c>
      <c r="I182" s="120"/>
      <c r="J182" s="86" t="s">
        <v>176</v>
      </c>
      <c r="K182" s="86" t="s">
        <v>177</v>
      </c>
      <c r="L182" s="260"/>
      <c r="M182" s="89" t="s">
        <v>178</v>
      </c>
      <c r="N182" s="248"/>
    </row>
    <row r="183" spans="1:14" s="237" customFormat="1" ht="19.5" hidden="1" customHeight="1">
      <c r="B183" s="128"/>
      <c r="D183" s="92" t="s">
        <v>179</v>
      </c>
      <c r="E183" s="93" t="str">
        <f>CONCATENATE(E182,"-",B182,"-",D183)</f>
        <v>14-1-1</v>
      </c>
      <c r="F183" s="127">
        <f>VLOOKUP(E1:E7010,種目一覧!D1:F506,3,0)</f>
        <v>0</v>
      </c>
      <c r="G183" s="95">
        <f>VLOOKUP(PGM!E1:E722,種目一覧!D1:G506,4,0)</f>
        <v>0</v>
      </c>
      <c r="H183" s="126">
        <f>VLOOKUP(E1:E7010,種目一覧!D1:E506,2,0)</f>
        <v>0</v>
      </c>
      <c r="I183" s="97"/>
      <c r="J183" s="99" t="str">
        <f t="shared" ref="J183:J189" si="39">IF(I183="","",IF(LEN(I183)=5,LEFT(I183,1)&amp;":"&amp;MID(I183,2,2)&amp;"."&amp;RIGHT(I183,2),LEFT(I183,2)&amp;"."&amp;RIGHT(I183,2)))</f>
        <v/>
      </c>
      <c r="K183" s="99" t="str">
        <f>IF(J183="","",RANK(I183,I183:I189,1))</f>
        <v/>
      </c>
      <c r="L183" s="261" t="str">
        <f>IF(I183="","",IF(I183&gt;M181,"","※"))</f>
        <v/>
      </c>
      <c r="M183" s="247" t="str">
        <f t="shared" ref="M183:M189" si="40">IF($J183="","",RANK(I183,$I$183:$I$189,1))</f>
        <v/>
      </c>
      <c r="N183" s="248"/>
    </row>
    <row r="184" spans="1:14" s="237" customFormat="1" ht="19.5" hidden="1" customHeight="1">
      <c r="B184" s="128"/>
      <c r="D184" s="92" t="s">
        <v>181</v>
      </c>
      <c r="E184" s="93" t="str">
        <f>CONCATENATE(E182,"-",B182,"-",D184)</f>
        <v>14-1-2</v>
      </c>
      <c r="F184" s="127">
        <f>VLOOKUP(E1:E7010,種目一覧!D1:F506,3,0)</f>
        <v>0</v>
      </c>
      <c r="G184" s="95">
        <f>VLOOKUP(PGM!E1:E722,種目一覧!D1:G506,4,0)</f>
        <v>0</v>
      </c>
      <c r="H184" s="126">
        <f>VLOOKUP(E1:E7010,種目一覧!D1:E506,2,0)</f>
        <v>0</v>
      </c>
      <c r="I184" s="97"/>
      <c r="J184" s="99" t="str">
        <f t="shared" si="39"/>
        <v/>
      </c>
      <c r="K184" s="99" t="str">
        <f>IF(J184="","",RANK(I184,I183:I189,1))</f>
        <v/>
      </c>
      <c r="L184" s="261" t="str">
        <f>IF(I184="","",IF(I184&gt;M181,"","※"))</f>
        <v/>
      </c>
      <c r="M184" s="247" t="str">
        <f t="shared" si="40"/>
        <v/>
      </c>
      <c r="N184" s="248"/>
    </row>
    <row r="185" spans="1:14" s="237" customFormat="1" ht="19.5" hidden="1" customHeight="1">
      <c r="B185" s="128"/>
      <c r="D185" s="92" t="s">
        <v>182</v>
      </c>
      <c r="E185" s="93" t="str">
        <f>CONCATENATE(E182,"-",B182,"-",D185)</f>
        <v>14-1-3</v>
      </c>
      <c r="F185" s="125">
        <f>VLOOKUP(E1:E7010,種目一覧!D1:F506,3,0)</f>
        <v>0</v>
      </c>
      <c r="G185" s="95">
        <f>VLOOKUP(PGM!E1:E722,種目一覧!D1:G506,4,0)</f>
        <v>0</v>
      </c>
      <c r="H185" s="126">
        <f>VLOOKUP(E1:E7010,種目一覧!D1:E506,2,0)</f>
        <v>0</v>
      </c>
      <c r="I185" s="97"/>
      <c r="J185" s="99" t="str">
        <f t="shared" si="39"/>
        <v/>
      </c>
      <c r="K185" s="99" t="str">
        <f>IF(J185="","",RANK(I185,I183:I189,1))</f>
        <v/>
      </c>
      <c r="L185" s="261" t="str">
        <f>IF(I185="","",IF(I185&gt;M181,"","※"))</f>
        <v/>
      </c>
      <c r="M185" s="247" t="str">
        <f t="shared" si="40"/>
        <v/>
      </c>
      <c r="N185" s="248"/>
    </row>
    <row r="186" spans="1:14" s="237" customFormat="1" ht="19.5" hidden="1" customHeight="1">
      <c r="B186" s="128"/>
      <c r="D186" s="92" t="s">
        <v>183</v>
      </c>
      <c r="E186" s="93" t="str">
        <f>CONCATENATE(E182,"-",B182,"-",D186)</f>
        <v>14-1-4</v>
      </c>
      <c r="F186" s="127">
        <f>VLOOKUP(E1:E7010,種目一覧!D1:F506,3,0)</f>
        <v>0</v>
      </c>
      <c r="G186" s="95">
        <f>VLOOKUP(PGM!E1:E722,種目一覧!D1:G506,4,0)</f>
        <v>0</v>
      </c>
      <c r="H186" s="126">
        <f>VLOOKUP(E1:E7010,種目一覧!D1:E506,2,0)</f>
        <v>0</v>
      </c>
      <c r="I186" s="97"/>
      <c r="J186" s="99" t="str">
        <f t="shared" si="39"/>
        <v/>
      </c>
      <c r="K186" s="99" t="str">
        <f>IF(J186="","",RANK(I186,I183:I189,1))</f>
        <v/>
      </c>
      <c r="L186" s="261" t="str">
        <f>IF(I186="","",IF(I186&gt;M181,"","※"))</f>
        <v/>
      </c>
      <c r="M186" s="247" t="str">
        <f t="shared" si="40"/>
        <v/>
      </c>
      <c r="N186" s="248"/>
    </row>
    <row r="187" spans="1:14" s="237" customFormat="1" ht="19.5" hidden="1" customHeight="1">
      <c r="B187" s="128"/>
      <c r="D187" s="92" t="s">
        <v>184</v>
      </c>
      <c r="E187" s="93" t="str">
        <f>CONCATENATE(E182,"-",B182,"-",D187)</f>
        <v>14-1-5</v>
      </c>
      <c r="F187" s="127">
        <f>VLOOKUP(E1:E7010,種目一覧!D1:F506,3,0)</f>
        <v>0</v>
      </c>
      <c r="G187" s="95">
        <f>VLOOKUP(PGM!E1:E722,種目一覧!D1:G506,4,0)</f>
        <v>0</v>
      </c>
      <c r="H187" s="126">
        <f>VLOOKUP(E1:E7010,種目一覧!D1:E506,2,0)</f>
        <v>0</v>
      </c>
      <c r="I187" s="97"/>
      <c r="J187" s="99" t="str">
        <f t="shared" si="39"/>
        <v/>
      </c>
      <c r="K187" s="99" t="str">
        <f>IF(J187="","",RANK(I187,I183:I189,1))</f>
        <v/>
      </c>
      <c r="L187" s="261" t="str">
        <f>IF(I187="","",IF(I187&gt;M181,"","※"))</f>
        <v/>
      </c>
      <c r="M187" s="247" t="str">
        <f t="shared" si="40"/>
        <v/>
      </c>
      <c r="N187" s="248"/>
    </row>
    <row r="188" spans="1:14" s="237" customFormat="1" ht="19.5" hidden="1" customHeight="1">
      <c r="B188" s="128"/>
      <c r="D188" s="92" t="s">
        <v>185</v>
      </c>
      <c r="E188" s="93" t="str">
        <f>CONCATENATE(E182,"-",B182,"-",D188)</f>
        <v>14-1-6</v>
      </c>
      <c r="F188" s="127">
        <f>VLOOKUP(E1:E7010,種目一覧!D1:F506,3,0)</f>
        <v>0</v>
      </c>
      <c r="G188" s="95">
        <f>VLOOKUP(PGM!E1:E722,種目一覧!D1:G506,4,0)</f>
        <v>0</v>
      </c>
      <c r="H188" s="126">
        <f>VLOOKUP(E1:E7010,種目一覧!D1:E506,2,0)</f>
        <v>0</v>
      </c>
      <c r="I188" s="97"/>
      <c r="J188" s="262" t="str">
        <f t="shared" si="39"/>
        <v/>
      </c>
      <c r="K188" s="99" t="str">
        <f>IF(J188="","",RANK(I188,I183:I189,1))</f>
        <v/>
      </c>
      <c r="L188" s="261" t="str">
        <f>IF(I188="","",IF(I188&gt;M181,"","※"))</f>
        <v/>
      </c>
      <c r="M188" s="247" t="str">
        <f t="shared" si="40"/>
        <v/>
      </c>
      <c r="N188" s="248"/>
    </row>
    <row r="189" spans="1:14" s="237" customFormat="1" ht="19.5" hidden="1" customHeight="1">
      <c r="B189" s="128"/>
      <c r="D189" s="104" t="s">
        <v>186</v>
      </c>
      <c r="E189" s="110" t="str">
        <f>CONCATENATE(E182,"-",B182,"-",D189)</f>
        <v>14-1-7</v>
      </c>
      <c r="F189" s="111">
        <f>VLOOKUP(E1:E7010,種目一覧!D1:F506,3,0)</f>
        <v>0</v>
      </c>
      <c r="G189" s="112">
        <f>VLOOKUP(PGM!E1:E722,種目一覧!D1:G506,4,0)</f>
        <v>0</v>
      </c>
      <c r="H189" s="113">
        <f>VLOOKUP(E1:E7010,種目一覧!D1:E506,2,0)</f>
        <v>0</v>
      </c>
      <c r="I189" s="114"/>
      <c r="J189" s="108" t="str">
        <f t="shared" si="39"/>
        <v/>
      </c>
      <c r="K189" s="108" t="str">
        <f>IF(J189="","",RANK(I189,I183:I189,1))</f>
        <v/>
      </c>
      <c r="L189" s="263" t="str">
        <f>IF(I189="","",IF(I189&gt;M181,"","※"))</f>
        <v/>
      </c>
      <c r="M189" s="247" t="str">
        <f t="shared" si="40"/>
        <v/>
      </c>
      <c r="N189" s="248"/>
    </row>
    <row r="190" spans="1:14" s="255" customFormat="1" ht="19.5" hidden="1" customHeight="1">
      <c r="B190" s="128"/>
      <c r="D190" s="129"/>
      <c r="E190" s="129"/>
      <c r="F190" s="130"/>
      <c r="G190" s="130"/>
      <c r="H190" s="130"/>
      <c r="I190" s="130"/>
      <c r="J190" s="138"/>
      <c r="K190" s="129"/>
      <c r="L190" s="129"/>
      <c r="M190" s="256"/>
      <c r="N190" s="128"/>
    </row>
    <row r="191" spans="1:14" s="264" customFormat="1" ht="19.5" hidden="1" customHeight="1">
      <c r="B191" s="128"/>
      <c r="J191" s="24"/>
      <c r="L191" s="25"/>
    </row>
    <row r="192" spans="1:14" s="252" customFormat="1" ht="19.5" customHeight="1">
      <c r="A192" s="23" t="s">
        <v>200</v>
      </c>
      <c r="J192" s="118" t="s">
        <v>170</v>
      </c>
      <c r="L192" s="118" t="s">
        <v>94</v>
      </c>
      <c r="M192" s="135" t="s">
        <v>94</v>
      </c>
    </row>
    <row r="193" spans="2:14" s="242" customFormat="1" ht="19.5" customHeight="1">
      <c r="B193" s="80">
        <v>1</v>
      </c>
      <c r="C193" s="81" t="s">
        <v>171</v>
      </c>
      <c r="D193" s="119"/>
      <c r="E193" s="83">
        <v>15</v>
      </c>
      <c r="F193" s="124" t="s">
        <v>172</v>
      </c>
      <c r="G193" s="85" t="s">
        <v>173</v>
      </c>
      <c r="H193" s="86" t="s">
        <v>174</v>
      </c>
      <c r="I193" s="86" t="s">
        <v>442</v>
      </c>
      <c r="J193" s="87" t="s">
        <v>176</v>
      </c>
      <c r="K193" s="86" t="s">
        <v>177</v>
      </c>
      <c r="L193" s="88"/>
      <c r="M193" s="89" t="s">
        <v>178</v>
      </c>
      <c r="N193" s="244"/>
    </row>
    <row r="194" spans="2:14" s="242" customFormat="1" ht="19.5" customHeight="1">
      <c r="D194" s="92" t="s">
        <v>179</v>
      </c>
      <c r="E194" s="93" t="str">
        <f>CONCATENATE(E193,"-",B193,"-",D194)</f>
        <v>15-1-1</v>
      </c>
      <c r="F194" s="125" t="str">
        <f>VLOOKUP(E1:E7010,種目一覧!D1:F506,3,0)</f>
        <v>　</v>
      </c>
      <c r="G194" s="95">
        <f>VLOOKUP(E1:E7010,種目一覧!D1:G506,4,0)</f>
        <v>0</v>
      </c>
      <c r="H194" s="96" t="str">
        <f>VLOOKUP(E1:E7010,種目一覧!D1:E506,2,0)</f>
        <v>　</v>
      </c>
      <c r="I194" s="245"/>
      <c r="J194" s="246" t="str">
        <f t="shared" ref="J194:J200" si="41">IF(I194="","",IF(LEN(I194)=5,LEFT(I194,1)&amp;":"&amp;MID(I194,2,2)&amp;"."&amp;RIGHT(I194,2),LEFT(I194,2)&amp;"."&amp;RIGHT(I194,2)))</f>
        <v/>
      </c>
      <c r="K194" s="99" t="str">
        <f t="shared" ref="K194:K200" si="42">IF(L194="over","",RANK(L194,$L$194:$L$200,1))</f>
        <v/>
      </c>
      <c r="L194" s="100" t="str">
        <f t="shared" ref="L194:L200" si="43">IF(I194="","over",IF(I194&gt;6000,"over",6000-I194))</f>
        <v>over</v>
      </c>
      <c r="M194" s="101"/>
      <c r="N194" s="248"/>
    </row>
    <row r="195" spans="2:14" s="242" customFormat="1" ht="19.5" customHeight="1">
      <c r="D195" s="92" t="s">
        <v>181</v>
      </c>
      <c r="E195" s="93" t="str">
        <f>CONCATENATE(E193,"-",B193,"-",D195)</f>
        <v>15-1-2</v>
      </c>
      <c r="F195" s="125" t="str">
        <f>VLOOKUP(E1:E7010,種目一覧!D1:F506,3,0)</f>
        <v>三宅　高弘</v>
      </c>
      <c r="G195" s="103" t="str">
        <f>VLOOKUP(E1:E7010,種目一覧!D1:G506,4,0)</f>
        <v>みやけ　たかひろ</v>
      </c>
      <c r="H195" s="96" t="str">
        <f>VLOOKUP(E1:E7010,種目一覧!D1:E506,2,0)</f>
        <v>北陸銀行</v>
      </c>
      <c r="I195" s="245"/>
      <c r="J195" s="246" t="str">
        <f t="shared" si="41"/>
        <v/>
      </c>
      <c r="K195" s="99" t="str">
        <f t="shared" si="42"/>
        <v/>
      </c>
      <c r="L195" s="100" t="str">
        <f t="shared" si="43"/>
        <v>over</v>
      </c>
      <c r="M195" s="101"/>
      <c r="N195" s="248"/>
    </row>
    <row r="196" spans="2:14" s="242" customFormat="1" ht="19.5" customHeight="1">
      <c r="D196" s="92" t="s">
        <v>182</v>
      </c>
      <c r="E196" s="93" t="str">
        <f>CONCATENATE(E193,"-",B193,"-",D196)</f>
        <v>15-1-3</v>
      </c>
      <c r="F196" s="125" t="str">
        <f>VLOOKUP(E1:E7010,種目一覧!D1:F506,3,0)</f>
        <v>三井住友銀行A</v>
      </c>
      <c r="G196" s="103" t="str">
        <f>VLOOKUP(E1:E7010,種目一覧!D1:G506,4,0)</f>
        <v>みついすみともぎんこうA</v>
      </c>
      <c r="H196" s="96" t="str">
        <f>VLOOKUP(E1:E7010,種目一覧!D1:E506,2,0)</f>
        <v>三井住友銀行</v>
      </c>
      <c r="I196" s="245"/>
      <c r="J196" s="246" t="str">
        <f t="shared" si="41"/>
        <v/>
      </c>
      <c r="K196" s="99" t="str">
        <f t="shared" si="42"/>
        <v/>
      </c>
      <c r="L196" s="100" t="str">
        <f t="shared" si="43"/>
        <v>over</v>
      </c>
      <c r="M196" s="101"/>
      <c r="N196" s="248"/>
    </row>
    <row r="197" spans="2:14" s="242" customFormat="1" ht="19.5" customHeight="1">
      <c r="D197" s="92" t="s">
        <v>183</v>
      </c>
      <c r="E197" s="93" t="str">
        <f>CONCATENATE(E193,"-",B193,"-",D197)</f>
        <v>15-1-4</v>
      </c>
      <c r="F197" s="125" t="str">
        <f>VLOOKUP(E1:E7010,種目一覧!D1:F506,3,0)</f>
        <v>三井住友銀行B</v>
      </c>
      <c r="G197" s="103" t="str">
        <f>VLOOKUP(E1:E7010,種目一覧!D1:G506,4,0)</f>
        <v>みついすみともぎんこうB</v>
      </c>
      <c r="H197" s="96" t="str">
        <f>VLOOKUP(E1:E7010,種目一覧!D1:E506,2,0)</f>
        <v>三井住友銀行</v>
      </c>
      <c r="I197" s="245"/>
      <c r="J197" s="246" t="str">
        <f t="shared" si="41"/>
        <v/>
      </c>
      <c r="K197" s="99" t="str">
        <f t="shared" si="42"/>
        <v/>
      </c>
      <c r="L197" s="100" t="str">
        <f t="shared" si="43"/>
        <v>over</v>
      </c>
      <c r="M197" s="101"/>
      <c r="N197" s="248"/>
    </row>
    <row r="198" spans="2:14" s="242" customFormat="1" ht="19.5" customHeight="1">
      <c r="D198" s="92" t="s">
        <v>184</v>
      </c>
      <c r="E198" s="93" t="str">
        <f>CONCATENATE(E193,"-",B193,"-",D198)</f>
        <v>15-1-5</v>
      </c>
      <c r="F198" s="125" t="str">
        <f>VLOOKUP(E1:E7010,種目一覧!D1:F506,3,0)</f>
        <v>　</v>
      </c>
      <c r="G198" s="95">
        <f>VLOOKUP(E1:E7010,種目一覧!D1:G506,4,0)</f>
        <v>0</v>
      </c>
      <c r="H198" s="96" t="str">
        <f>VLOOKUP(E1:E7010,種目一覧!D1:E506,2,0)</f>
        <v>　</v>
      </c>
      <c r="I198" s="245"/>
      <c r="J198" s="246" t="str">
        <f t="shared" si="41"/>
        <v/>
      </c>
      <c r="K198" s="99" t="str">
        <f t="shared" si="42"/>
        <v/>
      </c>
      <c r="L198" s="100" t="str">
        <f t="shared" si="43"/>
        <v>over</v>
      </c>
      <c r="M198" s="101"/>
      <c r="N198" s="248"/>
    </row>
    <row r="199" spans="2:14" s="242" customFormat="1" ht="19.5" customHeight="1">
      <c r="D199" s="104" t="s">
        <v>185</v>
      </c>
      <c r="E199" s="110" t="str">
        <f>CONCATENATE(E193,"-",B193,"-",D199)</f>
        <v>15-1-6</v>
      </c>
      <c r="F199" s="123" t="str">
        <f>VLOOKUP(E1:E7010,種目一覧!D1:F506,3,0)</f>
        <v>　</v>
      </c>
      <c r="G199" s="112">
        <f>VLOOKUP(E1:E7010,種目一覧!D1:G506,4,0)</f>
        <v>0</v>
      </c>
      <c r="H199" s="106" t="str">
        <f>VLOOKUP(E1:E7010,種目一覧!D1:E506,2,0)</f>
        <v>　</v>
      </c>
      <c r="I199" s="249"/>
      <c r="J199" s="250" t="str">
        <f t="shared" si="41"/>
        <v/>
      </c>
      <c r="K199" s="99" t="str">
        <f t="shared" si="42"/>
        <v/>
      </c>
      <c r="L199" s="109" t="str">
        <f t="shared" si="43"/>
        <v>over</v>
      </c>
      <c r="M199" s="115"/>
      <c r="N199" s="248"/>
    </row>
    <row r="200" spans="2:14" s="242" customFormat="1" ht="19.5" hidden="1" customHeight="1">
      <c r="D200" s="104" t="s">
        <v>186</v>
      </c>
      <c r="E200" s="110" t="str">
        <f>CONCATENATE(E193,"-",B193,"-",D200)</f>
        <v>15-1-7</v>
      </c>
      <c r="F200" s="123" t="str">
        <f>VLOOKUP(E1:E7010,種目一覧!D1:F506,3,0)</f>
        <v>　</v>
      </c>
      <c r="G200" s="112">
        <f>VLOOKUP(E1:E7010,種目一覧!D1:G506,4,0)</f>
        <v>0</v>
      </c>
      <c r="H200" s="106" t="str">
        <f>VLOOKUP(E1:E7010,種目一覧!D1:E506,2,0)</f>
        <v>　</v>
      </c>
      <c r="I200" s="249"/>
      <c r="J200" s="250" t="str">
        <f t="shared" si="41"/>
        <v/>
      </c>
      <c r="K200" s="99" t="str">
        <f t="shared" si="42"/>
        <v/>
      </c>
      <c r="L200" s="109" t="str">
        <f t="shared" si="43"/>
        <v>over</v>
      </c>
      <c r="M200" s="115"/>
      <c r="N200" s="248"/>
    </row>
    <row r="202" spans="2:14" s="252" customFormat="1" ht="19.5" hidden="1" customHeight="1">
      <c r="J202" s="118" t="s">
        <v>170</v>
      </c>
      <c r="L202" s="118" t="s">
        <v>94</v>
      </c>
      <c r="M202" s="135" t="s">
        <v>94</v>
      </c>
    </row>
    <row r="203" spans="2:14" s="242" customFormat="1" ht="19.5" hidden="1" customHeight="1">
      <c r="B203" s="80">
        <v>2</v>
      </c>
      <c r="C203" s="81" t="s">
        <v>171</v>
      </c>
      <c r="D203" s="119"/>
      <c r="E203" s="83">
        <v>15</v>
      </c>
      <c r="F203" s="124" t="s">
        <v>172</v>
      </c>
      <c r="G203" s="85" t="s">
        <v>173</v>
      </c>
      <c r="H203" s="86" t="s">
        <v>174</v>
      </c>
      <c r="I203" s="86" t="s">
        <v>442</v>
      </c>
      <c r="J203" s="87" t="s">
        <v>176</v>
      </c>
      <c r="K203" s="86" t="s">
        <v>177</v>
      </c>
      <c r="L203" s="88"/>
      <c r="M203" s="89" t="s">
        <v>178</v>
      </c>
      <c r="N203" s="244"/>
    </row>
    <row r="204" spans="2:14" s="242" customFormat="1" ht="19.5" hidden="1" customHeight="1">
      <c r="D204" s="92" t="s">
        <v>179</v>
      </c>
      <c r="E204" s="93" t="str">
        <f>CONCATENATE(E203,"-",B203,"-",D204)</f>
        <v>15-2-1</v>
      </c>
      <c r="F204" s="127">
        <f>VLOOKUP(E1:E7010,種目一覧!D1:F506,3,0)</f>
        <v>0</v>
      </c>
      <c r="G204" s="95">
        <f>VLOOKUP(E1:E7010,種目一覧!D1:G506,4,0)</f>
        <v>0</v>
      </c>
      <c r="H204" s="126">
        <f>VLOOKUP(E1:E7010,種目一覧!D1:E506,2,0)</f>
        <v>0</v>
      </c>
      <c r="I204" s="245"/>
      <c r="J204" s="246" t="str">
        <f t="shared" ref="J204:J210" si="44">IF(I204="","",IF(LEN(I204)=5,LEFT(I204,1)&amp;":"&amp;MID(I204,2,2)&amp;"."&amp;RIGHT(I204,2),LEFT(I204,2)&amp;"."&amp;RIGHT(I204,2)))</f>
        <v/>
      </c>
      <c r="K204" s="99" t="str">
        <f t="shared" ref="K204:K210" si="45">IF(L204="over","",RANK(L204,$L$204:$L$210,1))</f>
        <v/>
      </c>
      <c r="L204" s="100" t="str">
        <f t="shared" ref="L204:L210" si="46">IF(I204="","over",IF(I204&gt;6000,"over",6000-I204))</f>
        <v>over</v>
      </c>
      <c r="M204" s="101"/>
      <c r="N204" s="248"/>
    </row>
    <row r="205" spans="2:14" s="242" customFormat="1" ht="19.5" hidden="1" customHeight="1">
      <c r="D205" s="92" t="s">
        <v>181</v>
      </c>
      <c r="E205" s="93" t="str">
        <f>CONCATENATE(E203,"-",B203,"-",D205)</f>
        <v>15-2-2</v>
      </c>
      <c r="F205" s="127">
        <f>VLOOKUP(E1:E7010,種目一覧!D1:F506,3,0)</f>
        <v>0</v>
      </c>
      <c r="G205" s="95">
        <f>VLOOKUP(E1:E7010,種目一覧!D1:G506,4,0)</f>
        <v>0</v>
      </c>
      <c r="H205" s="126">
        <f>VLOOKUP(E1:E7010,種目一覧!D1:E506,2,0)</f>
        <v>0</v>
      </c>
      <c r="I205" s="245"/>
      <c r="J205" s="246" t="str">
        <f t="shared" si="44"/>
        <v/>
      </c>
      <c r="K205" s="99" t="str">
        <f t="shared" si="45"/>
        <v/>
      </c>
      <c r="L205" s="100" t="str">
        <f t="shared" si="46"/>
        <v>over</v>
      </c>
      <c r="M205" s="101"/>
      <c r="N205" s="248"/>
    </row>
    <row r="206" spans="2:14" s="242" customFormat="1" ht="19.5" hidden="1" customHeight="1">
      <c r="D206" s="92" t="s">
        <v>182</v>
      </c>
      <c r="E206" s="93" t="str">
        <f>CONCATENATE(E203,"-",B203,"-",D206)</f>
        <v>15-2-3</v>
      </c>
      <c r="F206" s="127">
        <f>VLOOKUP(E1:E7010,種目一覧!D1:F506,3,0)</f>
        <v>0</v>
      </c>
      <c r="G206" s="95">
        <f>VLOOKUP(E1:E7010,種目一覧!D1:G506,4,0)</f>
        <v>0</v>
      </c>
      <c r="H206" s="126">
        <f>VLOOKUP(E1:E7010,種目一覧!D1:E506,2,0)</f>
        <v>0</v>
      </c>
      <c r="I206" s="245"/>
      <c r="J206" s="246" t="str">
        <f t="shared" si="44"/>
        <v/>
      </c>
      <c r="K206" s="99" t="str">
        <f t="shared" si="45"/>
        <v/>
      </c>
      <c r="L206" s="100" t="str">
        <f t="shared" si="46"/>
        <v>over</v>
      </c>
      <c r="M206" s="101"/>
      <c r="N206" s="248"/>
    </row>
    <row r="207" spans="2:14" s="242" customFormat="1" ht="19.5" hidden="1" customHeight="1">
      <c r="D207" s="92" t="s">
        <v>183</v>
      </c>
      <c r="E207" s="93" t="str">
        <f>CONCATENATE(E203,"-",B203,"-",D207)</f>
        <v>15-2-4</v>
      </c>
      <c r="F207" s="127">
        <f>VLOOKUP(E1:E7010,種目一覧!D1:F506,3,0)</f>
        <v>0</v>
      </c>
      <c r="G207" s="95">
        <f>VLOOKUP(E1:E7010,種目一覧!D1:G506,4,0)</f>
        <v>0</v>
      </c>
      <c r="H207" s="126">
        <f>VLOOKUP(E1:E7010,種目一覧!D1:E506,2,0)</f>
        <v>0</v>
      </c>
      <c r="I207" s="245"/>
      <c r="J207" s="246" t="str">
        <f t="shared" si="44"/>
        <v/>
      </c>
      <c r="K207" s="99" t="str">
        <f t="shared" si="45"/>
        <v/>
      </c>
      <c r="L207" s="100" t="str">
        <f t="shared" si="46"/>
        <v>over</v>
      </c>
      <c r="M207" s="101"/>
      <c r="N207" s="248"/>
    </row>
    <row r="208" spans="2:14" s="242" customFormat="1" ht="19.5" hidden="1" customHeight="1">
      <c r="D208" s="92" t="s">
        <v>184</v>
      </c>
      <c r="E208" s="93" t="str">
        <f>CONCATENATE(E203,"-",B203,"-",D208)</f>
        <v>15-2-5</v>
      </c>
      <c r="F208" s="127">
        <f>VLOOKUP(E1:E7010,種目一覧!D1:F506,3,0)</f>
        <v>0</v>
      </c>
      <c r="G208" s="95">
        <f>VLOOKUP(E1:E7010,種目一覧!D1:G506,4,0)</f>
        <v>0</v>
      </c>
      <c r="H208" s="126">
        <f>VLOOKUP(E1:E7010,種目一覧!D1:E506,2,0)</f>
        <v>0</v>
      </c>
      <c r="I208" s="245"/>
      <c r="J208" s="246" t="str">
        <f t="shared" si="44"/>
        <v/>
      </c>
      <c r="K208" s="99" t="str">
        <f t="shared" si="45"/>
        <v/>
      </c>
      <c r="L208" s="100" t="str">
        <f t="shared" si="46"/>
        <v>over</v>
      </c>
      <c r="M208" s="101"/>
      <c r="N208" s="248"/>
    </row>
    <row r="209" spans="1:14" s="242" customFormat="1" ht="19.5" hidden="1" customHeight="1">
      <c r="D209" s="92" t="s">
        <v>185</v>
      </c>
      <c r="E209" s="93" t="str">
        <f>CONCATENATE(E203,"-",B203,"-",D209)</f>
        <v>15-2-6</v>
      </c>
      <c r="F209" s="127">
        <f>VLOOKUP(E1:E7010,種目一覧!D1:F506,3,0)</f>
        <v>0</v>
      </c>
      <c r="G209" s="95">
        <f>VLOOKUP(E1:E7010,種目一覧!D1:G506,4,0)</f>
        <v>0</v>
      </c>
      <c r="H209" s="126">
        <f>VLOOKUP(E1:E7010,種目一覧!D1:E506,2,0)</f>
        <v>0</v>
      </c>
      <c r="I209" s="245"/>
      <c r="J209" s="246" t="str">
        <f t="shared" si="44"/>
        <v/>
      </c>
      <c r="K209" s="99" t="str">
        <f t="shared" si="45"/>
        <v/>
      </c>
      <c r="L209" s="100" t="str">
        <f t="shared" si="46"/>
        <v>over</v>
      </c>
      <c r="M209" s="101"/>
      <c r="N209" s="248"/>
    </row>
    <row r="210" spans="1:14" s="242" customFormat="1" ht="19.5" hidden="1" customHeight="1">
      <c r="D210" s="104" t="s">
        <v>186</v>
      </c>
      <c r="E210" s="110" t="str">
        <f>CONCATENATE(E203,"-",B203,"-",D210)</f>
        <v>15-2-7</v>
      </c>
      <c r="F210" s="111">
        <f>VLOOKUP(E1:E7010,種目一覧!D1:F506,3,0)</f>
        <v>0</v>
      </c>
      <c r="G210" s="112">
        <f>VLOOKUP(E1:E7010,種目一覧!D1:G506,4,0)</f>
        <v>0</v>
      </c>
      <c r="H210" s="113">
        <f>VLOOKUP(E1:E7010,種目一覧!D1:E506,2,0)</f>
        <v>0</v>
      </c>
      <c r="I210" s="249"/>
      <c r="J210" s="250" t="str">
        <f t="shared" si="44"/>
        <v/>
      </c>
      <c r="K210" s="99" t="str">
        <f t="shared" si="45"/>
        <v/>
      </c>
      <c r="L210" s="109" t="str">
        <f t="shared" si="46"/>
        <v>over</v>
      </c>
      <c r="M210" s="115"/>
      <c r="N210" s="248"/>
    </row>
    <row r="212" spans="1:14" s="252" customFormat="1" ht="19.5" hidden="1" customHeight="1">
      <c r="J212" s="118" t="s">
        <v>170</v>
      </c>
      <c r="L212" s="118" t="s">
        <v>94</v>
      </c>
      <c r="M212" s="135" t="s">
        <v>94</v>
      </c>
    </row>
    <row r="213" spans="1:14" s="242" customFormat="1" ht="19.5" hidden="1" customHeight="1">
      <c r="B213" s="80">
        <v>3</v>
      </c>
      <c r="C213" s="81" t="s">
        <v>171</v>
      </c>
      <c r="D213" s="119"/>
      <c r="E213" s="83">
        <v>15</v>
      </c>
      <c r="F213" s="124" t="s">
        <v>172</v>
      </c>
      <c r="G213" s="85" t="s">
        <v>173</v>
      </c>
      <c r="H213" s="86" t="s">
        <v>174</v>
      </c>
      <c r="I213" s="86" t="s">
        <v>442</v>
      </c>
      <c r="J213" s="87" t="s">
        <v>176</v>
      </c>
      <c r="K213" s="86" t="s">
        <v>177</v>
      </c>
      <c r="L213" s="88"/>
      <c r="M213" s="89" t="s">
        <v>178</v>
      </c>
      <c r="N213" s="244"/>
    </row>
    <row r="214" spans="1:14" s="242" customFormat="1" ht="19.5" hidden="1" customHeight="1">
      <c r="D214" s="92" t="s">
        <v>179</v>
      </c>
      <c r="E214" s="93" t="str">
        <f>CONCATENATE(E213,"-",B213,"-",D214)</f>
        <v>15-3-1</v>
      </c>
      <c r="F214" s="127">
        <f>VLOOKUP(E1:E7010,種目一覧!D1:F506,3,0)</f>
        <v>0</v>
      </c>
      <c r="G214" s="95">
        <f>VLOOKUP(E1:E7010,種目一覧!D1:G506,4,0)</f>
        <v>0</v>
      </c>
      <c r="H214" s="126">
        <f>VLOOKUP(E1:E7010,種目一覧!D1:E506,2,0)</f>
        <v>0</v>
      </c>
      <c r="I214" s="245"/>
      <c r="J214" s="246" t="str">
        <f t="shared" ref="J214:J220" si="47">IF(I214="","",IF(LEN(I214)=5,LEFT(I214,1)&amp;":"&amp;MID(I214,2,2)&amp;"."&amp;RIGHT(I214,2),LEFT(I214,2)&amp;"."&amp;RIGHT(I214,2)))</f>
        <v/>
      </c>
      <c r="K214" s="99" t="str">
        <f t="shared" ref="K214:K220" si="48">IF(L214="over","",RANK(L214,$L$214:$L$220,1))</f>
        <v/>
      </c>
      <c r="L214" s="100" t="str">
        <f t="shared" ref="L214:L220" si="49">IF(I214="","over",IF(I214&gt;6000,"over",6000-I214))</f>
        <v>over</v>
      </c>
      <c r="M214" s="101"/>
      <c r="N214" s="248"/>
    </row>
    <row r="215" spans="1:14" s="242" customFormat="1" ht="19.5" hidden="1" customHeight="1">
      <c r="D215" s="92" t="s">
        <v>181</v>
      </c>
      <c r="E215" s="93" t="str">
        <f>CONCATENATE(E213,"-",B213,"-",D215)</f>
        <v>15-3-2</v>
      </c>
      <c r="F215" s="127">
        <f>VLOOKUP(E1:E7010,種目一覧!D1:F506,3,0)</f>
        <v>0</v>
      </c>
      <c r="G215" s="95">
        <f>VLOOKUP(E1:E7010,種目一覧!D1:G506,4,0)</f>
        <v>0</v>
      </c>
      <c r="H215" s="126">
        <f>VLOOKUP(E1:E7010,種目一覧!D1:E506,2,0)</f>
        <v>0</v>
      </c>
      <c r="I215" s="245"/>
      <c r="J215" s="246" t="str">
        <f t="shared" si="47"/>
        <v/>
      </c>
      <c r="K215" s="99" t="str">
        <f t="shared" si="48"/>
        <v/>
      </c>
      <c r="L215" s="100" t="str">
        <f t="shared" si="49"/>
        <v>over</v>
      </c>
      <c r="M215" s="101"/>
      <c r="N215" s="248"/>
    </row>
    <row r="216" spans="1:14" s="242" customFormat="1" ht="19.5" hidden="1" customHeight="1">
      <c r="D216" s="92" t="s">
        <v>182</v>
      </c>
      <c r="E216" s="93" t="str">
        <f>CONCATENATE(E213,"-",B213,"-",D216)</f>
        <v>15-3-3</v>
      </c>
      <c r="F216" s="127">
        <f>VLOOKUP(E1:E7010,種目一覧!D1:F506,3,0)</f>
        <v>0</v>
      </c>
      <c r="G216" s="95">
        <f>VLOOKUP(E1:E7010,種目一覧!D1:G506,4,0)</f>
        <v>0</v>
      </c>
      <c r="H216" s="126">
        <f>VLOOKUP(E1:E7010,種目一覧!D1:E506,2,0)</f>
        <v>0</v>
      </c>
      <c r="I216" s="245"/>
      <c r="J216" s="246" t="str">
        <f t="shared" si="47"/>
        <v/>
      </c>
      <c r="K216" s="99" t="str">
        <f t="shared" si="48"/>
        <v/>
      </c>
      <c r="L216" s="100" t="str">
        <f t="shared" si="49"/>
        <v>over</v>
      </c>
      <c r="M216" s="101"/>
      <c r="N216" s="248"/>
    </row>
    <row r="217" spans="1:14" s="242" customFormat="1" ht="19.5" hidden="1" customHeight="1">
      <c r="D217" s="92" t="s">
        <v>183</v>
      </c>
      <c r="E217" s="93" t="str">
        <f>CONCATENATE(E213,"-",B213,"-",D217)</f>
        <v>15-3-4</v>
      </c>
      <c r="F217" s="127">
        <f>VLOOKUP(E1:E7010,種目一覧!D1:F506,3,0)</f>
        <v>0</v>
      </c>
      <c r="G217" s="95">
        <f>VLOOKUP(E1:E7010,種目一覧!D1:G506,4,0)</f>
        <v>0</v>
      </c>
      <c r="H217" s="126">
        <f>VLOOKUP(E1:E7010,種目一覧!D1:E506,2,0)</f>
        <v>0</v>
      </c>
      <c r="I217" s="245"/>
      <c r="J217" s="246" t="str">
        <f t="shared" si="47"/>
        <v/>
      </c>
      <c r="K217" s="99" t="str">
        <f t="shared" si="48"/>
        <v/>
      </c>
      <c r="L217" s="100" t="str">
        <f t="shared" si="49"/>
        <v>over</v>
      </c>
      <c r="M217" s="101"/>
      <c r="N217" s="248"/>
    </row>
    <row r="218" spans="1:14" s="242" customFormat="1" ht="19.5" hidden="1" customHeight="1">
      <c r="D218" s="92" t="s">
        <v>184</v>
      </c>
      <c r="E218" s="93" t="str">
        <f>CONCATENATE(E213,"-",B213,"-",D218)</f>
        <v>15-3-5</v>
      </c>
      <c r="F218" s="127">
        <f>VLOOKUP(E1:E7010,種目一覧!D1:F506,3,0)</f>
        <v>0</v>
      </c>
      <c r="G218" s="95">
        <f>VLOOKUP(E1:E7010,種目一覧!D1:G506,4,0)</f>
        <v>0</v>
      </c>
      <c r="H218" s="126">
        <f>VLOOKUP(E1:E7010,種目一覧!D1:E506,2,0)</f>
        <v>0</v>
      </c>
      <c r="I218" s="245"/>
      <c r="J218" s="246" t="str">
        <f t="shared" si="47"/>
        <v/>
      </c>
      <c r="K218" s="99" t="str">
        <f t="shared" si="48"/>
        <v/>
      </c>
      <c r="L218" s="100" t="str">
        <f t="shared" si="49"/>
        <v>over</v>
      </c>
      <c r="M218" s="101"/>
      <c r="N218" s="248"/>
    </row>
    <row r="219" spans="1:14" s="242" customFormat="1" ht="19.5" hidden="1" customHeight="1">
      <c r="D219" s="92" t="s">
        <v>185</v>
      </c>
      <c r="E219" s="93" t="str">
        <f>CONCATENATE(E213,"-",B213,"-",D219)</f>
        <v>15-3-6</v>
      </c>
      <c r="F219" s="127">
        <f>VLOOKUP(E1:E7010,種目一覧!D1:F506,3,0)</f>
        <v>0</v>
      </c>
      <c r="G219" s="95">
        <f>VLOOKUP(E1:E7010,種目一覧!D1:G506,4,0)</f>
        <v>0</v>
      </c>
      <c r="H219" s="126">
        <f>VLOOKUP(E1:E7010,種目一覧!D1:E506,2,0)</f>
        <v>0</v>
      </c>
      <c r="I219" s="245"/>
      <c r="J219" s="246" t="str">
        <f t="shared" si="47"/>
        <v/>
      </c>
      <c r="K219" s="99" t="str">
        <f t="shared" si="48"/>
        <v/>
      </c>
      <c r="L219" s="100" t="str">
        <f t="shared" si="49"/>
        <v>over</v>
      </c>
      <c r="M219" s="101"/>
      <c r="N219" s="248"/>
    </row>
    <row r="220" spans="1:14" s="242" customFormat="1" ht="19.5" hidden="1" customHeight="1">
      <c r="D220" s="104" t="s">
        <v>186</v>
      </c>
      <c r="E220" s="110" t="str">
        <f>CONCATENATE(E213,"-",B213,"-",D220)</f>
        <v>15-3-7</v>
      </c>
      <c r="F220" s="111">
        <f>VLOOKUP(E1:E7010,種目一覧!D1:F506,3,0)</f>
        <v>0</v>
      </c>
      <c r="G220" s="112">
        <f>VLOOKUP(E1:E7010,種目一覧!D1:G506,4,0)</f>
        <v>0</v>
      </c>
      <c r="H220" s="113">
        <f>VLOOKUP(E1:E7010,種目一覧!D1:E506,2,0)</f>
        <v>0</v>
      </c>
      <c r="I220" s="249"/>
      <c r="J220" s="250" t="str">
        <f t="shared" si="47"/>
        <v/>
      </c>
      <c r="K220" s="99" t="str">
        <f t="shared" si="48"/>
        <v/>
      </c>
      <c r="L220" s="109" t="str">
        <f t="shared" si="49"/>
        <v>over</v>
      </c>
      <c r="M220" s="115"/>
      <c r="N220" s="248"/>
    </row>
    <row r="222" spans="1:14" s="252" customFormat="1" ht="19.5" customHeight="1">
      <c r="A222" s="23" t="s">
        <v>201</v>
      </c>
      <c r="J222" s="118" t="s">
        <v>170</v>
      </c>
      <c r="L222" s="118" t="str">
        <f>VLOOKUP(E223,大会記録!E1:F89,2,0)</f>
        <v xml:space="preserve"> 　53.50</v>
      </c>
      <c r="M222" s="253">
        <f>VLOOKUP(E223,大会記録!E1:G89,3,0)</f>
        <v>5350</v>
      </c>
    </row>
    <row r="223" spans="1:14" s="242" customFormat="1" ht="19.5" customHeight="1">
      <c r="B223" s="80">
        <v>1</v>
      </c>
      <c r="C223" s="81" t="s">
        <v>171</v>
      </c>
      <c r="D223" s="119"/>
      <c r="E223" s="83">
        <v>16</v>
      </c>
      <c r="F223" s="124" t="s">
        <v>172</v>
      </c>
      <c r="G223" s="85" t="s">
        <v>173</v>
      </c>
      <c r="H223" s="86" t="s">
        <v>174</v>
      </c>
      <c r="I223" s="86" t="s">
        <v>442</v>
      </c>
      <c r="J223" s="87" t="s">
        <v>176</v>
      </c>
      <c r="K223" s="86" t="s">
        <v>177</v>
      </c>
      <c r="L223" s="88"/>
      <c r="M223" s="89" t="s">
        <v>178</v>
      </c>
      <c r="N223" s="244"/>
    </row>
    <row r="224" spans="1:14" s="242" customFormat="1" ht="19.5" customHeight="1">
      <c r="D224" s="92" t="s">
        <v>179</v>
      </c>
      <c r="E224" s="93" t="str">
        <f>CONCATENATE(E223,"-",B223,"-",D224)</f>
        <v>16-1-1</v>
      </c>
      <c r="F224" s="125" t="str">
        <f>VLOOKUP(E1:E7010,種目一覧!D1:F506,3,0)</f>
        <v>　</v>
      </c>
      <c r="G224" s="95">
        <f>VLOOKUP(E1:E7010,種目一覧!D1:G506,4,0)</f>
        <v>0</v>
      </c>
      <c r="H224" s="96" t="str">
        <f>VLOOKUP(E1:E7010,種目一覧!D1:E506,2,0)</f>
        <v>　</v>
      </c>
      <c r="I224" s="245"/>
      <c r="J224" s="246" t="str">
        <f t="shared" ref="J224:J230" si="50">IF(I224="","",IF(LEN(I224)=5,LEFT(I224,1)&amp;":"&amp;MID(I224,2,2)&amp;"."&amp;RIGHT(I224,2),LEFT(I224,2)&amp;"."&amp;RIGHT(I224,2)))</f>
        <v/>
      </c>
      <c r="K224" s="99" t="str">
        <f>IF(J224="","",RANK(I224,I224:I230,1))</f>
        <v/>
      </c>
      <c r="L224" s="100" t="str">
        <f>IF(I224="","",IF(I224&gt;M222,"","※"))</f>
        <v/>
      </c>
      <c r="M224" s="247" t="str">
        <f t="shared" ref="M224:M230" si="51">IF($J224="","",RANK(I224,$I$224:$I$230,1))</f>
        <v/>
      </c>
      <c r="N224" s="248"/>
    </row>
    <row r="225" spans="1:14" s="242" customFormat="1" ht="19.5" customHeight="1">
      <c r="D225" s="92" t="s">
        <v>181</v>
      </c>
      <c r="E225" s="93" t="str">
        <f>CONCATENATE(E223,"-",B223,"-",D225)</f>
        <v>16-1-2</v>
      </c>
      <c r="F225" s="125" t="str">
        <f>VLOOKUP(E1:E7010,種目一覧!D1:F506,3,0)</f>
        <v>　</v>
      </c>
      <c r="G225" s="95">
        <f>VLOOKUP(E1:E7010,種目一覧!D1:G506,4,0)</f>
        <v>0</v>
      </c>
      <c r="H225" s="96" t="str">
        <f>VLOOKUP(E1:E7010,種目一覧!D1:E506,2,0)</f>
        <v>　</v>
      </c>
      <c r="I225" s="245"/>
      <c r="J225" s="246" t="str">
        <f t="shared" si="50"/>
        <v/>
      </c>
      <c r="K225" s="99" t="str">
        <f>IF(J225="","",RANK(I225,I224:I230,1))</f>
        <v/>
      </c>
      <c r="L225" s="100" t="str">
        <f>IF(I225="","",IF(I225&gt;M222,"","※"))</f>
        <v/>
      </c>
      <c r="M225" s="247" t="str">
        <f t="shared" si="51"/>
        <v/>
      </c>
      <c r="N225" s="248"/>
    </row>
    <row r="226" spans="1:14" s="242" customFormat="1" ht="19.5" customHeight="1">
      <c r="D226" s="92" t="s">
        <v>182</v>
      </c>
      <c r="E226" s="93" t="str">
        <f>CONCATENATE(E223,"-",B223,"-",D226)</f>
        <v>16-1-3</v>
      </c>
      <c r="F226" s="125" t="str">
        <f>VLOOKUP(E1:E7010,種目一覧!D1:F506,3,0)</f>
        <v>SMBC</v>
      </c>
      <c r="G226" s="103" t="str">
        <f>VLOOKUP(E1:E7010,種目一覧!D1:G506,4,0)</f>
        <v>えすえむびーしー</v>
      </c>
      <c r="H226" s="96" t="str">
        <f>VLOOKUP(E1:E7010,種目一覧!D1:E506,2,0)</f>
        <v>三井住友銀行</v>
      </c>
      <c r="I226" s="245"/>
      <c r="J226" s="246" t="str">
        <f t="shared" si="50"/>
        <v/>
      </c>
      <c r="K226" s="99" t="str">
        <f>IF(J226="","",RANK(I226,I224:I230,1))</f>
        <v/>
      </c>
      <c r="L226" s="100" t="str">
        <f>IF(I226="","",IF(I226&gt;M222,"","※"))</f>
        <v/>
      </c>
      <c r="M226" s="247" t="str">
        <f t="shared" si="51"/>
        <v/>
      </c>
      <c r="N226" s="248"/>
    </row>
    <row r="227" spans="1:14" s="242" customFormat="1" ht="19.5" customHeight="1">
      <c r="D227" s="92" t="s">
        <v>183</v>
      </c>
      <c r="E227" s="93" t="str">
        <f>CONCATENATE(E223,"-",B223,"-",D227)</f>
        <v>16-1-4</v>
      </c>
      <c r="F227" s="125" t="str">
        <f>VLOOKUP(E1:E7010,種目一覧!D1:F506,3,0)</f>
        <v>三井住友信託</v>
      </c>
      <c r="G227" s="103" t="str">
        <f>VLOOKUP(E1:E7010,種目一覧!D1:G506,4,0)</f>
        <v>みついすみともしんたく</v>
      </c>
      <c r="H227" s="96" t="str">
        <f>VLOOKUP(E1:E7010,種目一覧!D1:E506,2,0)</f>
        <v>三井住友信託</v>
      </c>
      <c r="I227" s="245"/>
      <c r="J227" s="246" t="str">
        <f t="shared" si="50"/>
        <v/>
      </c>
      <c r="K227" s="99" t="str">
        <f>IF(J227="","",RANK(I227,I224:I230,1))</f>
        <v/>
      </c>
      <c r="L227" s="100" t="str">
        <f>IF(I227="","",IF(I227&gt;M222,"","※"))</f>
        <v/>
      </c>
      <c r="M227" s="247" t="str">
        <f t="shared" si="51"/>
        <v/>
      </c>
      <c r="N227" s="248"/>
    </row>
    <row r="228" spans="1:14" s="242" customFormat="1" ht="19.5" customHeight="1">
      <c r="D228" s="92" t="s">
        <v>184</v>
      </c>
      <c r="E228" s="93" t="str">
        <f>CONCATENATE(E223,"-",B223,"-",D228)</f>
        <v>16-1-5</v>
      </c>
      <c r="F228" s="125" t="str">
        <f>VLOOKUP(E1:E7010,種目一覧!D1:F506,3,0)</f>
        <v>　</v>
      </c>
      <c r="G228" s="95">
        <f>VLOOKUP(E1:E7010,種目一覧!D1:G506,4,0)</f>
        <v>0</v>
      </c>
      <c r="H228" s="96" t="str">
        <f>VLOOKUP(E1:E7010,種目一覧!D1:E506,2,0)</f>
        <v>　</v>
      </c>
      <c r="I228" s="245"/>
      <c r="J228" s="246" t="str">
        <f t="shared" si="50"/>
        <v/>
      </c>
      <c r="K228" s="99" t="str">
        <f>IF(J228="","",RANK(I228,I224:I230,1))</f>
        <v/>
      </c>
      <c r="L228" s="100" t="str">
        <f>IF(I228="","",IF(I228&gt;M222,"","※"))</f>
        <v/>
      </c>
      <c r="M228" s="247" t="str">
        <f t="shared" si="51"/>
        <v/>
      </c>
      <c r="N228" s="248"/>
    </row>
    <row r="229" spans="1:14" s="242" customFormat="1" ht="19.5" customHeight="1">
      <c r="D229" s="104" t="s">
        <v>185</v>
      </c>
      <c r="E229" s="110" t="str">
        <f>CONCATENATE(E223,"-",B223,"-",D229)</f>
        <v>16-1-6</v>
      </c>
      <c r="F229" s="123" t="str">
        <f>VLOOKUP(E1:E7010,種目一覧!D1:F506,3,0)</f>
        <v>　</v>
      </c>
      <c r="G229" s="112">
        <f>VLOOKUP(E1:E7010,種目一覧!D1:G506,4,0)</f>
        <v>0</v>
      </c>
      <c r="H229" s="106" t="str">
        <f>VLOOKUP(E1:E7010,種目一覧!D1:E506,2,0)</f>
        <v>　</v>
      </c>
      <c r="I229" s="249"/>
      <c r="J229" s="250" t="str">
        <f t="shared" si="50"/>
        <v/>
      </c>
      <c r="K229" s="108" t="str">
        <f>IF(J229="","",RANK(I229,I224:I230,1))</f>
        <v/>
      </c>
      <c r="L229" s="109" t="str">
        <f>IF(I229="","",IF(I229&gt;M222,"","※"))</f>
        <v/>
      </c>
      <c r="M229" s="247" t="str">
        <f t="shared" si="51"/>
        <v/>
      </c>
      <c r="N229" s="248"/>
    </row>
    <row r="230" spans="1:14" s="242" customFormat="1" ht="19.5" hidden="1" customHeight="1">
      <c r="D230" s="104" t="s">
        <v>186</v>
      </c>
      <c r="E230" s="110" t="str">
        <f>CONCATENATE(E223,"-",B223,"-",D230)</f>
        <v>16-1-7</v>
      </c>
      <c r="F230" s="123" t="str">
        <f>VLOOKUP(E1:E7010,種目一覧!D1:F506,3,0)</f>
        <v>　</v>
      </c>
      <c r="G230" s="112">
        <f>VLOOKUP(E1:E7010,種目一覧!D1:G506,4,0)</f>
        <v>0</v>
      </c>
      <c r="H230" s="106" t="str">
        <f>VLOOKUP(E1:E7010,種目一覧!D1:E506,2,0)</f>
        <v>　</v>
      </c>
      <c r="I230" s="249"/>
      <c r="J230" s="250" t="str">
        <f t="shared" si="50"/>
        <v/>
      </c>
      <c r="K230" s="108" t="str">
        <f>IF(J230="","",RANK(I230,I224:I230,1))</f>
        <v/>
      </c>
      <c r="L230" s="109" t="str">
        <f>IF(I230="","",IF(I230&gt;M222,"","※"))</f>
        <v/>
      </c>
      <c r="M230" s="247" t="str">
        <f t="shared" si="51"/>
        <v/>
      </c>
      <c r="N230" s="248"/>
    </row>
    <row r="232" spans="1:14" s="252" customFormat="1" ht="19.5" customHeight="1">
      <c r="A232" s="23" t="s">
        <v>202</v>
      </c>
      <c r="J232" s="118" t="s">
        <v>170</v>
      </c>
      <c r="L232" s="118" t="str">
        <f>VLOOKUP(E233,大会記録!E1:F89,2,0)</f>
        <v>11.40</v>
      </c>
      <c r="M232" s="253">
        <f>VLOOKUP(E233,大会記録!E1:G89,3,0)</f>
        <v>1140</v>
      </c>
    </row>
    <row r="233" spans="1:14" s="242" customFormat="1" ht="19.5" customHeight="1">
      <c r="B233" s="80">
        <v>1</v>
      </c>
      <c r="C233" s="81" t="s">
        <v>171</v>
      </c>
      <c r="D233" s="119"/>
      <c r="E233" s="83">
        <v>17</v>
      </c>
      <c r="F233" s="124" t="s">
        <v>172</v>
      </c>
      <c r="G233" s="85" t="s">
        <v>173</v>
      </c>
      <c r="H233" s="86" t="s">
        <v>174</v>
      </c>
      <c r="I233" s="86" t="s">
        <v>442</v>
      </c>
      <c r="J233" s="87" t="s">
        <v>176</v>
      </c>
      <c r="K233" s="86" t="s">
        <v>177</v>
      </c>
      <c r="L233" s="88"/>
      <c r="M233" s="89" t="s">
        <v>178</v>
      </c>
      <c r="N233" s="244"/>
    </row>
    <row r="234" spans="1:14" s="242" customFormat="1" ht="19.5" customHeight="1">
      <c r="D234" s="92" t="s">
        <v>179</v>
      </c>
      <c r="E234" s="93" t="str">
        <f>CONCATENATE(E233,"-",B233,"-",D234)</f>
        <v>17-1-1</v>
      </c>
      <c r="F234" s="125" t="str">
        <f>VLOOKUP(E1:E7010,種目一覧!D1:F506,3,0)</f>
        <v>　</v>
      </c>
      <c r="G234" s="95">
        <f>VLOOKUP(E1:E7010,種目一覧!D1:G506,4,0)</f>
        <v>0</v>
      </c>
      <c r="H234" s="96" t="str">
        <f>VLOOKUP(E1:E7010,種目一覧!D1:E506,2,0)</f>
        <v>　</v>
      </c>
      <c r="I234" s="245"/>
      <c r="J234" s="246" t="str">
        <f t="shared" ref="J234:J240" si="52">IF(I234="","",IF(LEN(I234)=5,LEFT(I234,1)&amp;":"&amp;MID(I234,2,2)&amp;"."&amp;RIGHT(I234,2),LEFT(I234,2)&amp;"."&amp;RIGHT(I234,2)))</f>
        <v/>
      </c>
      <c r="K234" s="99" t="str">
        <f>IF(J234="","",RANK(I234,I234:I240,1))</f>
        <v/>
      </c>
      <c r="L234" s="100" t="str">
        <f>IF(I234="","",IF(I234&gt;M232,"","※"))</f>
        <v/>
      </c>
      <c r="M234" s="247" t="str">
        <f t="shared" ref="M234:M240" si="53">IF($J234="","",RANK(I234,$I$234:$I$240,1))</f>
        <v/>
      </c>
      <c r="N234" s="248"/>
    </row>
    <row r="235" spans="1:14" s="242" customFormat="1" ht="19.5" customHeight="1">
      <c r="D235" s="92" t="s">
        <v>181</v>
      </c>
      <c r="E235" s="93" t="str">
        <f>CONCATENATE(E233,"-",B233,"-",D235)</f>
        <v>17-1-2</v>
      </c>
      <c r="F235" s="125" t="str">
        <f>VLOOKUP(E1:E7010,種目一覧!D1:F506,3,0)</f>
        <v>　</v>
      </c>
      <c r="G235" s="95">
        <f>VLOOKUP(E1:E7010,種目一覧!D1:G506,4,0)</f>
        <v>0</v>
      </c>
      <c r="H235" s="96" t="str">
        <f>VLOOKUP(E1:E7010,種目一覧!D1:E506,2,0)</f>
        <v>　</v>
      </c>
      <c r="I235" s="245"/>
      <c r="J235" s="246" t="str">
        <f t="shared" si="52"/>
        <v/>
      </c>
      <c r="K235" s="99" t="str">
        <f>IF(J235="","",RANK(I235,I234:I240,1))</f>
        <v/>
      </c>
      <c r="L235" s="100" t="str">
        <f>IF(I235="","",IF(I235&gt;M232,"","※"))</f>
        <v/>
      </c>
      <c r="M235" s="247" t="str">
        <f t="shared" si="53"/>
        <v/>
      </c>
      <c r="N235" s="248"/>
    </row>
    <row r="236" spans="1:14" s="242" customFormat="1" ht="19.5" customHeight="1">
      <c r="D236" s="92" t="s">
        <v>182</v>
      </c>
      <c r="E236" s="93" t="str">
        <f>CONCATENATE(E233,"-",B233,"-",D236)</f>
        <v>17-1-3</v>
      </c>
      <c r="F236" s="125" t="str">
        <f>VLOOKUP(E1:E7010,種目一覧!D1:F506,3,0)</f>
        <v>荒木　優介</v>
      </c>
      <c r="G236" s="103" t="str">
        <f>VLOOKUP(E1:E7010,種目一覧!D1:G506,4,0)</f>
        <v>あらき　ゆうすけ</v>
      </c>
      <c r="H236" s="96" t="str">
        <f>VLOOKUP(E1:E7010,種目一覧!D1:E506,2,0)</f>
        <v>三井住友銀行</v>
      </c>
      <c r="I236" s="245"/>
      <c r="J236" s="246" t="str">
        <f t="shared" si="52"/>
        <v/>
      </c>
      <c r="K236" s="99" t="str">
        <f>IF(J236="","",RANK(I236,I234:I240,1))</f>
        <v/>
      </c>
      <c r="L236" s="100" t="str">
        <f>IF(I236="","",IF(I236&gt;M232,"","※"))</f>
        <v/>
      </c>
      <c r="M236" s="247" t="str">
        <f t="shared" si="53"/>
        <v/>
      </c>
      <c r="N236" s="248"/>
    </row>
    <row r="237" spans="1:14" s="242" customFormat="1" ht="19.5" customHeight="1">
      <c r="D237" s="92" t="s">
        <v>183</v>
      </c>
      <c r="E237" s="93" t="str">
        <f>CONCATENATE(E233,"-",B233,"-",D237)</f>
        <v>17-1-4</v>
      </c>
      <c r="F237" s="125" t="str">
        <f>VLOOKUP(E1:E7010,種目一覧!D1:F506,3,0)</f>
        <v>小形　純平</v>
      </c>
      <c r="G237" s="103" t="str">
        <f>VLOOKUP(E1:E7010,種目一覧!D1:G506,4,0)</f>
        <v>おがた　じゅんぺい</v>
      </c>
      <c r="H237" s="96" t="str">
        <f>VLOOKUP(E1:E7010,種目一覧!D1:E506,2,0)</f>
        <v>三井住友銀行</v>
      </c>
      <c r="I237" s="245"/>
      <c r="J237" s="246" t="str">
        <f t="shared" si="52"/>
        <v/>
      </c>
      <c r="K237" s="99" t="str">
        <f>IF(J237="","",RANK(I237,I234:I240,1))</f>
        <v/>
      </c>
      <c r="L237" s="100" t="str">
        <f>IF(I237="","",IF(I237&gt;M232,"","※"))</f>
        <v/>
      </c>
      <c r="M237" s="247" t="str">
        <f t="shared" si="53"/>
        <v/>
      </c>
      <c r="N237" s="248"/>
    </row>
    <row r="238" spans="1:14" s="242" customFormat="1" ht="19.5" customHeight="1">
      <c r="D238" s="92" t="s">
        <v>184</v>
      </c>
      <c r="E238" s="93" t="str">
        <f>CONCATENATE(E233,"-",B233,"-",D238)</f>
        <v>17-1-5</v>
      </c>
      <c r="F238" s="125" t="str">
        <f>VLOOKUP(E1:E7010,種目一覧!D1:F506,3,0)</f>
        <v>　</v>
      </c>
      <c r="G238" s="95">
        <f>VLOOKUP(E1:E7010,種目一覧!D1:G506,4,0)</f>
        <v>0</v>
      </c>
      <c r="H238" s="96" t="str">
        <f>VLOOKUP(E1:E7010,種目一覧!D1:E506,2,0)</f>
        <v>　</v>
      </c>
      <c r="I238" s="245"/>
      <c r="J238" s="246" t="str">
        <f t="shared" si="52"/>
        <v/>
      </c>
      <c r="K238" s="99" t="str">
        <f>IF(J238="","",RANK(I238,I234:I240,1))</f>
        <v/>
      </c>
      <c r="L238" s="100" t="str">
        <f>IF(I238="","",IF(I238&gt;M232,"","※"))</f>
        <v/>
      </c>
      <c r="M238" s="247" t="str">
        <f t="shared" si="53"/>
        <v/>
      </c>
      <c r="N238" s="248"/>
    </row>
    <row r="239" spans="1:14" s="242" customFormat="1" ht="19.5" customHeight="1">
      <c r="D239" s="104" t="s">
        <v>185</v>
      </c>
      <c r="E239" s="110" t="str">
        <f>CONCATENATE(E233,"-",B233,"-",D239)</f>
        <v>17-1-6</v>
      </c>
      <c r="F239" s="123" t="str">
        <f>VLOOKUP(E1:E7010,種目一覧!D1:F506,3,0)</f>
        <v>　</v>
      </c>
      <c r="G239" s="112">
        <f>VLOOKUP(E1:E7010,種目一覧!D1:G506,4,0)</f>
        <v>0</v>
      </c>
      <c r="H239" s="106" t="str">
        <f>VLOOKUP(E1:E7010,種目一覧!D1:E506,2,0)</f>
        <v>　</v>
      </c>
      <c r="I239" s="249"/>
      <c r="J239" s="250" t="str">
        <f t="shared" si="52"/>
        <v/>
      </c>
      <c r="K239" s="108" t="str">
        <f>IF(J239="","",RANK(I239,I234:I240,1))</f>
        <v/>
      </c>
      <c r="L239" s="109" t="str">
        <f>IF(I239="","",IF(I239&gt;M232,"","※"))</f>
        <v/>
      </c>
      <c r="M239" s="247" t="str">
        <f t="shared" si="53"/>
        <v/>
      </c>
      <c r="N239" s="248"/>
    </row>
    <row r="240" spans="1:14" s="242" customFormat="1" ht="19.5" hidden="1" customHeight="1">
      <c r="D240" s="104" t="s">
        <v>186</v>
      </c>
      <c r="E240" s="110" t="str">
        <f>CONCATENATE(E233,"-",B233,"-",D240)</f>
        <v>17-1-7</v>
      </c>
      <c r="F240" s="123" t="str">
        <f>VLOOKUP(E1:E7010,種目一覧!D1:F506,3,0)</f>
        <v>　</v>
      </c>
      <c r="G240" s="112">
        <f>VLOOKUP(E1:E7010,種目一覧!D1:G506,4,0)</f>
        <v>0</v>
      </c>
      <c r="H240" s="106" t="str">
        <f>VLOOKUP(E1:E7010,種目一覧!D1:E506,2,0)</f>
        <v>　</v>
      </c>
      <c r="I240" s="249"/>
      <c r="J240" s="250" t="str">
        <f t="shared" si="52"/>
        <v/>
      </c>
      <c r="K240" s="108" t="str">
        <f>IF(J240="","",RANK(I240,I234:I240,1))</f>
        <v/>
      </c>
      <c r="L240" s="109" t="str">
        <f>IF(I240="","",IF(I240&gt;M232,"","※"))</f>
        <v/>
      </c>
      <c r="M240" s="247" t="str">
        <f t="shared" si="53"/>
        <v/>
      </c>
      <c r="N240" s="248"/>
    </row>
    <row r="242" spans="1:14" s="252" customFormat="1" ht="19.5" customHeight="1">
      <c r="A242" s="23" t="s">
        <v>203</v>
      </c>
      <c r="J242" s="118" t="s">
        <v>170</v>
      </c>
      <c r="L242" s="118" t="str">
        <f>VLOOKUP(E243,大会記録!E1:F89,2,0)</f>
        <v xml:space="preserve"> 　12.9 </v>
      </c>
      <c r="M242" s="253">
        <f>VLOOKUP(E243,大会記録!E1:G89,3,0)</f>
        <v>1290</v>
      </c>
    </row>
    <row r="243" spans="1:14" s="242" customFormat="1" ht="19.5" customHeight="1">
      <c r="B243" s="80">
        <v>1</v>
      </c>
      <c r="C243" s="81" t="s">
        <v>171</v>
      </c>
      <c r="D243" s="119"/>
      <c r="E243" s="83">
        <v>18</v>
      </c>
      <c r="F243" s="124" t="s">
        <v>172</v>
      </c>
      <c r="G243" s="85" t="s">
        <v>173</v>
      </c>
      <c r="H243" s="86" t="s">
        <v>174</v>
      </c>
      <c r="I243" s="86" t="s">
        <v>442</v>
      </c>
      <c r="J243" s="87" t="s">
        <v>176</v>
      </c>
      <c r="K243" s="86" t="s">
        <v>177</v>
      </c>
      <c r="L243" s="88"/>
      <c r="M243" s="89" t="s">
        <v>178</v>
      </c>
      <c r="N243" s="244"/>
    </row>
    <row r="244" spans="1:14" s="242" customFormat="1" ht="19.5" customHeight="1">
      <c r="D244" s="92" t="s">
        <v>179</v>
      </c>
      <c r="E244" s="93" t="str">
        <f>CONCATENATE(E243,"-",B243,"-",D244)</f>
        <v>18-1-1</v>
      </c>
      <c r="F244" s="125" t="str">
        <f>VLOOKUP(E1:E7010,種目一覧!D1:F506,3,0)</f>
        <v>　</v>
      </c>
      <c r="G244" s="103">
        <f>VLOOKUP(E1:E7010,種目一覧!D1:G506,4,0)</f>
        <v>0</v>
      </c>
      <c r="H244" s="96" t="str">
        <f>VLOOKUP(E1:E7010,種目一覧!D1:E506,2,0)</f>
        <v>　</v>
      </c>
      <c r="I244" s="245"/>
      <c r="J244" s="246" t="str">
        <f t="shared" ref="J244:J250" si="54">IF(I244="","",IF(LEN(I244)=5,LEFT(I244,1)&amp;":"&amp;MID(I244,2,2)&amp;"."&amp;RIGHT(I244,2),LEFT(I244,2)&amp;"."&amp;RIGHT(I244,2)))</f>
        <v/>
      </c>
      <c r="K244" s="99" t="str">
        <f>IF(J244="","",RANK(I244,I244:I250,1))</f>
        <v/>
      </c>
      <c r="L244" s="100" t="str">
        <f>IF(I244="","",IF(I244&gt;M242,"","※"))</f>
        <v/>
      </c>
      <c r="M244" s="247" t="str">
        <f t="shared" ref="M244:M250" si="55">IF($J244="","",RANK(I244,$I$244:$I$260,1))</f>
        <v/>
      </c>
      <c r="N244" s="248"/>
    </row>
    <row r="245" spans="1:14" s="242" customFormat="1" ht="19.5" customHeight="1">
      <c r="D245" s="92" t="s">
        <v>181</v>
      </c>
      <c r="E245" s="93" t="str">
        <f>CONCATENATE(E243,"-",B243,"-",D245)</f>
        <v>18-1-2</v>
      </c>
      <c r="F245" s="125" t="str">
        <f>VLOOKUP(E1:E7010,種目一覧!D1:F506,3,0)</f>
        <v>渡邉　博明</v>
      </c>
      <c r="G245" s="103" t="str">
        <f>VLOOKUP(E1:E7010,種目一覧!D1:G506,4,0)</f>
        <v>わたなべ　ひろあき</v>
      </c>
      <c r="H245" s="96" t="str">
        <f>VLOOKUP(E1:E7010,種目一覧!D1:E506,2,0)</f>
        <v>三井住友信託</v>
      </c>
      <c r="I245" s="245"/>
      <c r="J245" s="246" t="str">
        <f t="shared" si="54"/>
        <v/>
      </c>
      <c r="K245" s="99" t="str">
        <f>IF(J245="","",RANK(I245,I244:I250,1))</f>
        <v/>
      </c>
      <c r="L245" s="100" t="str">
        <f>IF(I245="","",IF(I245&gt;M242,"","※"))</f>
        <v/>
      </c>
      <c r="M245" s="247" t="str">
        <f t="shared" si="55"/>
        <v/>
      </c>
      <c r="N245" s="248"/>
    </row>
    <row r="246" spans="1:14" s="242" customFormat="1" ht="19.5" customHeight="1">
      <c r="D246" s="92" t="s">
        <v>182</v>
      </c>
      <c r="E246" s="93" t="str">
        <f>CONCATENATE(E243,"-",B243,"-",D246)</f>
        <v>18-1-3</v>
      </c>
      <c r="F246" s="125" t="str">
        <f>VLOOKUP(E1:E7010,種目一覧!D1:F506,3,0)</f>
        <v>中川　浩輔</v>
      </c>
      <c r="G246" s="103" t="str">
        <f>VLOOKUP(E1:E7010,種目一覧!D1:G506,4,0)</f>
        <v>なかがわ　こうすけ</v>
      </c>
      <c r="H246" s="96" t="str">
        <f>VLOOKUP(E1:E7010,種目一覧!D1:E506,2,0)</f>
        <v>みずほ</v>
      </c>
      <c r="I246" s="245"/>
      <c r="J246" s="246" t="str">
        <f t="shared" si="54"/>
        <v/>
      </c>
      <c r="K246" s="99" t="str">
        <f>IF(J246="","",RANK(I246,I244:I250,1))</f>
        <v/>
      </c>
      <c r="L246" s="100" t="str">
        <f>IF(I246="","",IF(I246&gt;M242,"","※"))</f>
        <v/>
      </c>
      <c r="M246" s="247" t="str">
        <f t="shared" si="55"/>
        <v/>
      </c>
      <c r="N246" s="248"/>
    </row>
    <row r="247" spans="1:14" s="242" customFormat="1" ht="19.5" customHeight="1">
      <c r="D247" s="92" t="s">
        <v>183</v>
      </c>
      <c r="E247" s="93" t="str">
        <f>CONCATENATE(E243,"-",B243,"-",D247)</f>
        <v>18-1-4</v>
      </c>
      <c r="F247" s="125" t="str">
        <f>VLOOKUP(E1:E7010,種目一覧!D1:F506,3,0)</f>
        <v>柳川　栄治</v>
      </c>
      <c r="G247" s="103" t="str">
        <f>VLOOKUP(E1:E7010,種目一覧!D1:G506,4,0)</f>
        <v>やながわ　えいじ</v>
      </c>
      <c r="H247" s="96" t="str">
        <f>VLOOKUP(E1:E7010,種目一覧!D1:E506,2,0)</f>
        <v>みずほ</v>
      </c>
      <c r="I247" s="245"/>
      <c r="J247" s="246" t="str">
        <f t="shared" si="54"/>
        <v/>
      </c>
      <c r="K247" s="99" t="str">
        <f>IF(J247="","",RANK(I247,I244:I250,1))</f>
        <v/>
      </c>
      <c r="L247" s="100" t="str">
        <f>IF(I247="","",IF(I247&gt;M242,"","※"))</f>
        <v/>
      </c>
      <c r="M247" s="247" t="str">
        <f t="shared" si="55"/>
        <v/>
      </c>
      <c r="N247" s="248"/>
    </row>
    <row r="248" spans="1:14" s="242" customFormat="1" ht="19.5" customHeight="1">
      <c r="D248" s="92" t="s">
        <v>184</v>
      </c>
      <c r="E248" s="93" t="str">
        <f>CONCATENATE(E243,"-",B243,"-",D248)</f>
        <v>18-1-5</v>
      </c>
      <c r="F248" s="125" t="str">
        <f>VLOOKUP(E1:E7010,種目一覧!D1:F506,3,0)</f>
        <v>赤羽　俊一</v>
      </c>
      <c r="G248" s="103" t="str">
        <f>VLOOKUP(E1:E7010,種目一覧!D1:G506,4,0)</f>
        <v>あかば　しゅんいち</v>
      </c>
      <c r="H248" s="96" t="str">
        <f>VLOOKUP(E1:E7010,種目一覧!D1:E506,2,0)</f>
        <v>みずほ</v>
      </c>
      <c r="I248" s="245"/>
      <c r="J248" s="246" t="str">
        <f t="shared" si="54"/>
        <v/>
      </c>
      <c r="K248" s="99" t="str">
        <f>IF(J248="","",RANK(I248,I244:I250,1))</f>
        <v/>
      </c>
      <c r="L248" s="100" t="str">
        <f>IF(I248="","",IF(I248&gt;M242,"","※"))</f>
        <v/>
      </c>
      <c r="M248" s="247" t="str">
        <f t="shared" si="55"/>
        <v/>
      </c>
      <c r="N248" s="248"/>
    </row>
    <row r="249" spans="1:14" s="242" customFormat="1" ht="19.5" customHeight="1">
      <c r="D249" s="104" t="s">
        <v>185</v>
      </c>
      <c r="E249" s="110" t="str">
        <f>CONCATENATE(E243,"-",B243,"-",D249)</f>
        <v>18-1-6</v>
      </c>
      <c r="F249" s="123" t="str">
        <f>VLOOKUP(E1:E7010,種目一覧!D1:F506,3,0)</f>
        <v>　</v>
      </c>
      <c r="G249" s="137">
        <f>VLOOKUP(E1:E7010,種目一覧!D1:G506,4,0)</f>
        <v>0</v>
      </c>
      <c r="H249" s="106" t="str">
        <f>VLOOKUP(E1:E7010,種目一覧!D1:E506,2,0)</f>
        <v>　</v>
      </c>
      <c r="I249" s="249"/>
      <c r="J249" s="250" t="str">
        <f t="shared" si="54"/>
        <v/>
      </c>
      <c r="K249" s="108" t="str">
        <f>IF(J249="","",RANK(I249,I244:I250,1))</f>
        <v/>
      </c>
      <c r="L249" s="109" t="str">
        <f>IF(I249="","",IF(I249&gt;M242,"","※"))</f>
        <v/>
      </c>
      <c r="M249" s="247" t="str">
        <f t="shared" si="55"/>
        <v/>
      </c>
      <c r="N249" s="248"/>
    </row>
    <row r="250" spans="1:14" s="242" customFormat="1" ht="19.5" hidden="1" customHeight="1">
      <c r="D250" s="104" t="s">
        <v>186</v>
      </c>
      <c r="E250" s="110" t="str">
        <f>CONCATENATE(E243,"-",B243,"-",D250)</f>
        <v>18-1-7</v>
      </c>
      <c r="F250" s="123" t="str">
        <f>VLOOKUP(E1:E7010,種目一覧!D1:F506,3,0)</f>
        <v>　</v>
      </c>
      <c r="G250" s="137">
        <f>VLOOKUP(E1:E7010,種目一覧!D1:G506,4,0)</f>
        <v>0</v>
      </c>
      <c r="H250" s="106" t="str">
        <f>VLOOKUP(E1:E7010,種目一覧!D1:E506,2,0)</f>
        <v>　</v>
      </c>
      <c r="I250" s="249"/>
      <c r="J250" s="250" t="str">
        <f t="shared" si="54"/>
        <v/>
      </c>
      <c r="K250" s="108" t="str">
        <f>IF(J250="","",RANK(I250,I244:I250,1))</f>
        <v/>
      </c>
      <c r="L250" s="109" t="str">
        <f>IF(I250="","",IF(I250&gt;M242,"","※"))</f>
        <v/>
      </c>
      <c r="M250" s="247" t="str">
        <f t="shared" si="55"/>
        <v/>
      </c>
      <c r="N250" s="248"/>
    </row>
    <row r="251" spans="1:14" s="265" customFormat="1" ht="19.5" customHeight="1">
      <c r="D251" s="129"/>
      <c r="E251" s="129"/>
      <c r="F251" s="130"/>
      <c r="G251" s="130"/>
      <c r="H251" s="130"/>
      <c r="I251" s="266"/>
      <c r="J251" s="267"/>
      <c r="K251" s="129"/>
      <c r="L251" s="116"/>
      <c r="M251" s="142"/>
      <c r="N251" s="128"/>
    </row>
    <row r="252" spans="1:14" s="252" customFormat="1" ht="19.5" customHeight="1">
      <c r="L252" s="118" t="str">
        <f>VLOOKUP(E253,大会記録!E1:F89,2,0)</f>
        <v xml:space="preserve"> 　12.9 </v>
      </c>
    </row>
    <row r="253" spans="1:14" s="242" customFormat="1" ht="19.5" customHeight="1">
      <c r="B253" s="80">
        <v>2</v>
      </c>
      <c r="C253" s="81" t="s">
        <v>171</v>
      </c>
      <c r="D253" s="119"/>
      <c r="E253" s="83">
        <v>18</v>
      </c>
      <c r="F253" s="124" t="s">
        <v>172</v>
      </c>
      <c r="G253" s="85" t="s">
        <v>173</v>
      </c>
      <c r="H253" s="86" t="s">
        <v>174</v>
      </c>
      <c r="I253" s="86" t="s">
        <v>442</v>
      </c>
      <c r="J253" s="87" t="s">
        <v>176</v>
      </c>
      <c r="K253" s="86" t="s">
        <v>177</v>
      </c>
      <c r="L253" s="88"/>
      <c r="M253" s="89" t="s">
        <v>178</v>
      </c>
      <c r="N253" s="244"/>
    </row>
    <row r="254" spans="1:14" s="242" customFormat="1" ht="19.5" customHeight="1">
      <c r="D254" s="92" t="s">
        <v>179</v>
      </c>
      <c r="E254" s="93" t="str">
        <f>CONCATENATE(E253,"-",B253,"-",D254)</f>
        <v>18-2-1</v>
      </c>
      <c r="F254" s="125" t="str">
        <f>VLOOKUP(E1:E7010,種目一覧!D1:F506,3,0)</f>
        <v>　</v>
      </c>
      <c r="G254" s="103">
        <f>VLOOKUP(E1:E7010,種目一覧!D1:G506,4,0)</f>
        <v>0</v>
      </c>
      <c r="H254" s="96" t="str">
        <f>VLOOKUP(E1:E7010,種目一覧!D1:E506,2,0)</f>
        <v>　</v>
      </c>
      <c r="I254" s="245"/>
      <c r="J254" s="246" t="str">
        <f t="shared" ref="J254:J260" si="56">IF(I254="","",IF(LEN(I254)=5,LEFT(I254,1)&amp;":"&amp;MID(I254,2,2)&amp;"."&amp;RIGHT(I254,2),LEFT(I254,2)&amp;"."&amp;RIGHT(I254,2)))</f>
        <v/>
      </c>
      <c r="K254" s="99" t="str">
        <f>IF(J254="","",RANK(I254,I254:I260,1))</f>
        <v/>
      </c>
      <c r="L254" s="100" t="str">
        <f>IF(I254="","",IF(I254&gt;M252,"","※"))</f>
        <v/>
      </c>
      <c r="M254" s="247" t="str">
        <f t="shared" ref="M254:M260" si="57">IF($J254="","",RANK(I254,$I$244:$I$260,1))</f>
        <v/>
      </c>
      <c r="N254" s="248"/>
    </row>
    <row r="255" spans="1:14" s="242" customFormat="1" ht="19.5" customHeight="1">
      <c r="D255" s="92" t="s">
        <v>181</v>
      </c>
      <c r="E255" s="93" t="str">
        <f>CONCATENATE(E253,"-",B253,"-",D255)</f>
        <v>18-2-2</v>
      </c>
      <c r="F255" s="125" t="str">
        <f>VLOOKUP(E1:E7010,種目一覧!D1:F506,3,0)</f>
        <v>岩崎　剛士</v>
      </c>
      <c r="G255" s="103" t="str">
        <f>VLOOKUP(E1:E7010,種目一覧!D1:G506,4,0)</f>
        <v>いわさき  たけし</v>
      </c>
      <c r="H255" s="96" t="str">
        <f>VLOOKUP(E1:E7010,種目一覧!D1:E506,2,0)</f>
        <v>三菱UFJ信託</v>
      </c>
      <c r="I255" s="245"/>
      <c r="J255" s="246" t="str">
        <f t="shared" si="56"/>
        <v/>
      </c>
      <c r="K255" s="99" t="str">
        <f>IF(J255="","",RANK(I255,I254:I260,1))</f>
        <v/>
      </c>
      <c r="L255" s="100" t="str">
        <f>IF(I255="","",IF(I255&gt;M252,"","※"))</f>
        <v/>
      </c>
      <c r="M255" s="247" t="str">
        <f t="shared" si="57"/>
        <v/>
      </c>
      <c r="N255" s="248"/>
    </row>
    <row r="256" spans="1:14" s="242" customFormat="1" ht="19.5" customHeight="1">
      <c r="D256" s="92" t="s">
        <v>182</v>
      </c>
      <c r="E256" s="93" t="str">
        <f>CONCATENATE(E253,"-",B253,"-",D256)</f>
        <v>18-2-3</v>
      </c>
      <c r="F256" s="125" t="str">
        <f>VLOOKUP(E1:E7010,種目一覧!D1:F506,3,0)</f>
        <v>下之園　利尚</v>
      </c>
      <c r="G256" s="103" t="str">
        <f>VLOOKUP(E1:E7010,種目一覧!D1:G506,4,0)</f>
        <v>しものそん　としひさ</v>
      </c>
      <c r="H256" s="96" t="str">
        <f>VLOOKUP(E1:E7010,種目一覧!D1:E506,2,0)</f>
        <v>三菱UFJ銀行</v>
      </c>
      <c r="I256" s="245"/>
      <c r="J256" s="246" t="str">
        <f t="shared" si="56"/>
        <v/>
      </c>
      <c r="K256" s="99" t="str">
        <f>IF(J256="","",RANK(I256,I254:I260,1))</f>
        <v/>
      </c>
      <c r="L256" s="100" t="str">
        <f>IF(I256="","",IF(I256&gt;M252,"","※"))</f>
        <v/>
      </c>
      <c r="M256" s="247" t="str">
        <f t="shared" si="57"/>
        <v/>
      </c>
      <c r="N256" s="248"/>
    </row>
    <row r="257" spans="1:14" s="242" customFormat="1" ht="19.5" customHeight="1">
      <c r="D257" s="92" t="s">
        <v>183</v>
      </c>
      <c r="E257" s="93" t="str">
        <f>CONCATENATE(E253,"-",B253,"-",D257)</f>
        <v>18-2-4</v>
      </c>
      <c r="F257" s="125" t="str">
        <f>VLOOKUP(E1:E7010,種目一覧!D1:F506,3,0)</f>
        <v>本吉　康昭</v>
      </c>
      <c r="G257" s="103" t="str">
        <f>VLOOKUP(E1:E7010,種目一覧!D1:G506,4,0)</f>
        <v>もとよし　やすあき</v>
      </c>
      <c r="H257" s="96" t="str">
        <f>VLOOKUP(E1:E7010,種目一覧!D1:E506,2,0)</f>
        <v>三菱UFJ銀行</v>
      </c>
      <c r="I257" s="245"/>
      <c r="J257" s="246" t="str">
        <f t="shared" si="56"/>
        <v/>
      </c>
      <c r="K257" s="99" t="str">
        <f>IF(J257="","",RANK(I257,I254:I260,1))</f>
        <v/>
      </c>
      <c r="L257" s="100" t="str">
        <f>IF(I257="","",IF(I257&gt;M252,"","※"))</f>
        <v/>
      </c>
      <c r="M257" s="247" t="str">
        <f t="shared" si="57"/>
        <v/>
      </c>
      <c r="N257" s="248"/>
    </row>
    <row r="258" spans="1:14" s="242" customFormat="1" ht="19.5" customHeight="1">
      <c r="D258" s="92" t="s">
        <v>184</v>
      </c>
      <c r="E258" s="93" t="str">
        <f>CONCATENATE(E253,"-",B253,"-",D258)</f>
        <v>18-2-5</v>
      </c>
      <c r="F258" s="125" t="str">
        <f>VLOOKUP(E1:E7010,種目一覧!D1:F506,3,0)</f>
        <v>臼井　純人</v>
      </c>
      <c r="G258" s="103" t="str">
        <f>VLOOKUP(E1:E7010,種目一覧!D1:G506,4,0)</f>
        <v>うすい　じゅんと</v>
      </c>
      <c r="H258" s="96" t="str">
        <f>VLOOKUP(E1:E7010,種目一覧!D1:E506,2,0)</f>
        <v>みずほ</v>
      </c>
      <c r="I258" s="245"/>
      <c r="J258" s="246" t="str">
        <f t="shared" si="56"/>
        <v/>
      </c>
      <c r="K258" s="99" t="str">
        <f>IF(J258="","",RANK(I258,I254:I260,1))</f>
        <v/>
      </c>
      <c r="L258" s="100" t="str">
        <f>IF(I258="","",IF(I258&gt;M252,"","※"))</f>
        <v/>
      </c>
      <c r="M258" s="247" t="str">
        <f t="shared" si="57"/>
        <v/>
      </c>
      <c r="N258" s="248"/>
    </row>
    <row r="259" spans="1:14" s="242" customFormat="1" ht="19.5" customHeight="1">
      <c r="D259" s="104" t="s">
        <v>185</v>
      </c>
      <c r="E259" s="110" t="str">
        <f>CONCATENATE(E253,"-",B253,"-",D259)</f>
        <v>18-2-6</v>
      </c>
      <c r="F259" s="123" t="str">
        <f>VLOOKUP(E1:E7010,種目一覧!D1:F506,3,0)</f>
        <v>　</v>
      </c>
      <c r="G259" s="137">
        <f>VLOOKUP(E1:E7010,種目一覧!D1:G506,4,0)</f>
        <v>0</v>
      </c>
      <c r="H259" s="106" t="str">
        <f>VLOOKUP(E1:E7010,種目一覧!D1:E506,2,0)</f>
        <v>　</v>
      </c>
      <c r="I259" s="249"/>
      <c r="J259" s="250" t="str">
        <f t="shared" si="56"/>
        <v/>
      </c>
      <c r="K259" s="108" t="str">
        <f>IF(J259="","",RANK(I259,I254:I260,1))</f>
        <v/>
      </c>
      <c r="L259" s="109" t="str">
        <f>IF(I259="","",IF(I259&gt;M252,"","※"))</f>
        <v/>
      </c>
      <c r="M259" s="247" t="str">
        <f t="shared" si="57"/>
        <v/>
      </c>
      <c r="N259" s="248"/>
    </row>
    <row r="260" spans="1:14" s="242" customFormat="1" ht="19.5" hidden="1" customHeight="1">
      <c r="D260" s="104" t="s">
        <v>186</v>
      </c>
      <c r="E260" s="110" t="str">
        <f>CONCATENATE(E253,"-",B253,"-",D260)</f>
        <v>18-2-7</v>
      </c>
      <c r="F260" s="123" t="str">
        <f>VLOOKUP(E1:E7010,種目一覧!D1:F506,3,0)</f>
        <v>　</v>
      </c>
      <c r="G260" s="137">
        <f>VLOOKUP(E1:E7010,種目一覧!D1:G506,4,0)</f>
        <v>0</v>
      </c>
      <c r="H260" s="106" t="str">
        <f>VLOOKUP(E1:E7010,種目一覧!D1:E506,2,0)</f>
        <v>　</v>
      </c>
      <c r="I260" s="249"/>
      <c r="J260" s="250" t="str">
        <f t="shared" si="56"/>
        <v/>
      </c>
      <c r="K260" s="108" t="str">
        <f>IF(J260="","",RANK(I260,I254:I260,1))</f>
        <v/>
      </c>
      <c r="L260" s="109" t="str">
        <f>IF(I260="","",IF(I260&gt;M252,"","※"))</f>
        <v/>
      </c>
      <c r="M260" s="247" t="str">
        <f t="shared" si="57"/>
        <v/>
      </c>
      <c r="N260" s="248"/>
    </row>
    <row r="262" spans="1:14" s="252" customFormat="1" ht="19.5" customHeight="1">
      <c r="A262" s="23" t="s">
        <v>204</v>
      </c>
      <c r="J262" s="118" t="s">
        <v>170</v>
      </c>
      <c r="L262" s="118" t="str">
        <f>VLOOKUP(E263,大会記録!E1:F89,2,0)</f>
        <v xml:space="preserve"> 　11.77</v>
      </c>
      <c r="M262" s="253">
        <f>VLOOKUP(E263,大会記録!E1:G89,3,0)</f>
        <v>1177</v>
      </c>
    </row>
    <row r="263" spans="1:14" s="242" customFormat="1" ht="19.5" customHeight="1">
      <c r="B263" s="80">
        <v>1</v>
      </c>
      <c r="C263" s="81" t="s">
        <v>171</v>
      </c>
      <c r="D263" s="119"/>
      <c r="E263" s="83">
        <v>19</v>
      </c>
      <c r="F263" s="124" t="s">
        <v>172</v>
      </c>
      <c r="G263" s="85" t="s">
        <v>173</v>
      </c>
      <c r="H263" s="86" t="s">
        <v>174</v>
      </c>
      <c r="I263" s="86" t="s">
        <v>442</v>
      </c>
      <c r="J263" s="87" t="s">
        <v>176</v>
      </c>
      <c r="K263" s="86" t="s">
        <v>177</v>
      </c>
      <c r="L263" s="88"/>
      <c r="M263" s="89" t="s">
        <v>178</v>
      </c>
      <c r="N263" s="244"/>
    </row>
    <row r="264" spans="1:14" s="242" customFormat="1" ht="19.5" customHeight="1">
      <c r="D264" s="92" t="s">
        <v>179</v>
      </c>
      <c r="E264" s="93" t="str">
        <f>CONCATENATE(E263,"-",B263,"-",D264)</f>
        <v>19-1-1</v>
      </c>
      <c r="F264" s="125" t="str">
        <f>VLOOKUP(E1:E7010,種目一覧!D1:F506,3,0)</f>
        <v>　</v>
      </c>
      <c r="G264" s="95">
        <f>VLOOKUP(E1:E7010,種目一覧!D1:G506,4,0)</f>
        <v>0</v>
      </c>
      <c r="H264" s="96" t="str">
        <f>VLOOKUP(E1:E7010,種目一覧!D1:E506,2,0)</f>
        <v>　</v>
      </c>
      <c r="I264" s="245"/>
      <c r="J264" s="246" t="str">
        <f t="shared" ref="J264:J270" si="58">IF(I264="","",IF(LEN(I264)=5,LEFT(I264,1)&amp;":"&amp;MID(I264,2,2)&amp;"."&amp;RIGHT(I264,2),LEFT(I264,2)&amp;"."&amp;RIGHT(I264,2)))</f>
        <v/>
      </c>
      <c r="K264" s="99" t="str">
        <f>IF(J264="","",RANK(I264,I264:I270,1))</f>
        <v/>
      </c>
      <c r="L264" s="100" t="str">
        <f>IF(I264="","",IF(I264&gt;M262,"","※"))</f>
        <v/>
      </c>
      <c r="M264" s="247" t="str">
        <f t="shared" ref="M264:M270" si="59">IF($J264="","",RANK(I264,$I$264:$I$290,1))</f>
        <v/>
      </c>
      <c r="N264" s="248"/>
    </row>
    <row r="265" spans="1:14" s="242" customFormat="1" ht="19.5" customHeight="1">
      <c r="D265" s="92" t="s">
        <v>181</v>
      </c>
      <c r="E265" s="93" t="str">
        <f>CONCATENATE(E263,"-",B263,"-",D265)</f>
        <v>19-1-2</v>
      </c>
      <c r="F265" s="125" t="str">
        <f>VLOOKUP(E1:E7010,種目一覧!D1:F506,3,0)</f>
        <v>三宅　充</v>
      </c>
      <c r="G265" s="103" t="str">
        <f>VLOOKUP(E1:E7010,種目一覧!D1:G506,4,0)</f>
        <v>みやけ　みつる</v>
      </c>
      <c r="H265" s="96" t="str">
        <f>VLOOKUP(E1:E7010,種目一覧!D1:E506,2,0)</f>
        <v>三井住友信託</v>
      </c>
      <c r="I265" s="245"/>
      <c r="J265" s="246" t="str">
        <f t="shared" si="58"/>
        <v/>
      </c>
      <c r="K265" s="99" t="str">
        <f>IF(J265="","",RANK(I265,I264:I270,1))</f>
        <v/>
      </c>
      <c r="L265" s="100" t="str">
        <f>IF(I265="","",IF(I265&gt;M262,"","※"))</f>
        <v/>
      </c>
      <c r="M265" s="247" t="str">
        <f t="shared" si="59"/>
        <v/>
      </c>
      <c r="N265" s="248"/>
    </row>
    <row r="266" spans="1:14" s="242" customFormat="1" ht="19.5" customHeight="1">
      <c r="D266" s="92" t="s">
        <v>182</v>
      </c>
      <c r="E266" s="93" t="str">
        <f>CONCATENATE(E263,"-",B263,"-",D266)</f>
        <v>19-1-3</v>
      </c>
      <c r="F266" s="125" t="str">
        <f>VLOOKUP(E1:E7010,種目一覧!D1:F506,3,0)</f>
        <v>猪狩　芳文</v>
      </c>
      <c r="G266" s="103" t="str">
        <f>VLOOKUP(E1:E7010,種目一覧!D1:G506,4,0)</f>
        <v>いがり　よしふみ</v>
      </c>
      <c r="H266" s="96" t="str">
        <f>VLOOKUP(E1:E7010,種目一覧!D1:E506,2,0)</f>
        <v>みずほ</v>
      </c>
      <c r="I266" s="245"/>
      <c r="J266" s="246" t="str">
        <f t="shared" si="58"/>
        <v/>
      </c>
      <c r="K266" s="99" t="str">
        <f>IF(J266="","",RANK(I266,I264:I270,1))</f>
        <v/>
      </c>
      <c r="L266" s="100" t="str">
        <f>IF(I266="","",IF(I266&gt;M262,"","※"))</f>
        <v/>
      </c>
      <c r="M266" s="247" t="str">
        <f t="shared" si="59"/>
        <v/>
      </c>
      <c r="N266" s="248"/>
    </row>
    <row r="267" spans="1:14" s="242" customFormat="1" ht="19.5" customHeight="1">
      <c r="D267" s="92" t="s">
        <v>183</v>
      </c>
      <c r="E267" s="93" t="str">
        <f>CONCATENATE(E263,"-",B263,"-",D267)</f>
        <v>19-1-4</v>
      </c>
      <c r="F267" s="125" t="str">
        <f>VLOOKUP(E1:E7010,種目一覧!D1:F506,3,0)</f>
        <v>貝瀬　都武</v>
      </c>
      <c r="G267" s="103" t="str">
        <f>VLOOKUP(E1:E7010,種目一覧!D1:G506,4,0)</f>
        <v>かいせ　くにたけ</v>
      </c>
      <c r="H267" s="96" t="str">
        <f>VLOOKUP(E1:E7010,種目一覧!D1:E506,2,0)</f>
        <v>みずほ</v>
      </c>
      <c r="I267" s="245"/>
      <c r="J267" s="246" t="str">
        <f t="shared" si="58"/>
        <v/>
      </c>
      <c r="K267" s="99" t="str">
        <f>IF(J267="","",RANK(I267,I264:I270,1))</f>
        <v/>
      </c>
      <c r="L267" s="100" t="str">
        <f>IF(I267="","",IF(I267&gt;M262,"","※"))</f>
        <v/>
      </c>
      <c r="M267" s="247" t="str">
        <f t="shared" si="59"/>
        <v/>
      </c>
      <c r="N267" s="248"/>
    </row>
    <row r="268" spans="1:14" s="242" customFormat="1" ht="19.5" customHeight="1">
      <c r="D268" s="92" t="s">
        <v>184</v>
      </c>
      <c r="E268" s="93" t="str">
        <f>CONCATENATE(E263,"-",B263,"-",D268)</f>
        <v>19-1-5</v>
      </c>
      <c r="F268" s="125" t="str">
        <f>VLOOKUP(E1:E7010,種目一覧!D1:F506,3,0)</f>
        <v>茶谷　 洋人</v>
      </c>
      <c r="G268" s="103" t="str">
        <f>VLOOKUP(E1:E7010,種目一覧!D1:G506,4,0)</f>
        <v>ちゃたに ひろと</v>
      </c>
      <c r="H268" s="96" t="str">
        <f>VLOOKUP(E1:E7010,種目一覧!D1:E506,2,0)</f>
        <v>三菱UFJ信託</v>
      </c>
      <c r="I268" s="245"/>
      <c r="J268" s="246" t="str">
        <f t="shared" si="58"/>
        <v/>
      </c>
      <c r="K268" s="99" t="str">
        <f>IF(J268="","",RANK(I268,I264:I270,1))</f>
        <v/>
      </c>
      <c r="L268" s="100" t="str">
        <f>IF(I268="","",IF(I268&gt;M262,"","※"))</f>
        <v/>
      </c>
      <c r="M268" s="247" t="str">
        <f t="shared" si="59"/>
        <v/>
      </c>
      <c r="N268" s="248"/>
    </row>
    <row r="269" spans="1:14" s="242" customFormat="1" ht="19.5" customHeight="1">
      <c r="D269" s="104" t="s">
        <v>185</v>
      </c>
      <c r="E269" s="110" t="str">
        <f>CONCATENATE(E263,"-",B263,"-",D269)</f>
        <v>19-1-6</v>
      </c>
      <c r="F269" s="123" t="str">
        <f>VLOOKUP(E1:E7010,種目一覧!D1:F506,3,0)</f>
        <v>　</v>
      </c>
      <c r="G269" s="112">
        <f>VLOOKUP(E1:E7010,種目一覧!D1:G506,4,0)</f>
        <v>0</v>
      </c>
      <c r="H269" s="106" t="str">
        <f>VLOOKUP(E1:E7010,種目一覧!D1:E506,2,0)</f>
        <v>　</v>
      </c>
      <c r="I269" s="249"/>
      <c r="J269" s="250" t="str">
        <f t="shared" si="58"/>
        <v/>
      </c>
      <c r="K269" s="108" t="str">
        <f>IF(J269="","",RANK(I269,I264:I270,1))</f>
        <v/>
      </c>
      <c r="L269" s="109" t="str">
        <f>IF(I269="","",IF(I269&gt;M262,"","※"))</f>
        <v/>
      </c>
      <c r="M269" s="247" t="str">
        <f t="shared" si="59"/>
        <v/>
      </c>
      <c r="N269" s="248"/>
    </row>
    <row r="270" spans="1:14" s="242" customFormat="1" ht="19.5" hidden="1" customHeight="1">
      <c r="D270" s="104" t="s">
        <v>186</v>
      </c>
      <c r="E270" s="110" t="str">
        <f>CONCATENATE(E263,"-",B263,"-",D270)</f>
        <v>19-1-7</v>
      </c>
      <c r="F270" s="123" t="str">
        <f>VLOOKUP(E1:E7010,種目一覧!D1:F506,3,0)</f>
        <v>　</v>
      </c>
      <c r="G270" s="112">
        <f>VLOOKUP(E1:E7010,種目一覧!D1:G506,4,0)</f>
        <v>0</v>
      </c>
      <c r="H270" s="106" t="str">
        <f>VLOOKUP(E1:E7010,種目一覧!D1:E506,2,0)</f>
        <v>　</v>
      </c>
      <c r="I270" s="249"/>
      <c r="J270" s="250" t="str">
        <f t="shared" si="58"/>
        <v/>
      </c>
      <c r="K270" s="108" t="str">
        <f>IF(J270="","",RANK(I270,I264:I270,1))</f>
        <v/>
      </c>
      <c r="L270" s="109" t="str">
        <f>IF(I270="","",IF(I270&gt;M262,"","※"))</f>
        <v/>
      </c>
      <c r="M270" s="247" t="str">
        <f t="shared" si="59"/>
        <v/>
      </c>
      <c r="N270" s="248"/>
    </row>
    <row r="272" spans="1:14" s="252" customFormat="1" ht="19.5" hidden="1" customHeight="1">
      <c r="J272" s="118" t="s">
        <v>170</v>
      </c>
      <c r="L272" s="118" t="str">
        <f>VLOOKUP(E273,大会記録!E1:F89,2,0)</f>
        <v xml:space="preserve"> 　11.77</v>
      </c>
      <c r="M272" s="253">
        <f>VLOOKUP(E273,大会記録!E1:G89,3,0)</f>
        <v>1177</v>
      </c>
    </row>
    <row r="273" spans="2:14" s="242" customFormat="1" ht="19.5" hidden="1" customHeight="1">
      <c r="B273" s="80">
        <v>2</v>
      </c>
      <c r="C273" s="81" t="s">
        <v>171</v>
      </c>
      <c r="D273" s="119"/>
      <c r="E273" s="83">
        <v>19</v>
      </c>
      <c r="F273" s="124" t="s">
        <v>172</v>
      </c>
      <c r="G273" s="85" t="s">
        <v>173</v>
      </c>
      <c r="H273" s="86" t="s">
        <v>174</v>
      </c>
      <c r="I273" s="86" t="s">
        <v>442</v>
      </c>
      <c r="J273" s="87" t="s">
        <v>176</v>
      </c>
      <c r="K273" s="86" t="s">
        <v>177</v>
      </c>
      <c r="L273" s="88"/>
      <c r="M273" s="89" t="s">
        <v>178</v>
      </c>
      <c r="N273" s="244"/>
    </row>
    <row r="274" spans="2:14" s="242" customFormat="1" ht="19.5" hidden="1" customHeight="1">
      <c r="D274" s="92" t="s">
        <v>179</v>
      </c>
      <c r="E274" s="93" t="str">
        <f>CONCATENATE(E273,"-",B273,"-",D274)</f>
        <v>19-2-1</v>
      </c>
      <c r="F274" s="127">
        <f>VLOOKUP(E1:E7010,種目一覧!D1:F506,3,0)</f>
        <v>0</v>
      </c>
      <c r="G274" s="95">
        <f>VLOOKUP(E1:E7010,種目一覧!D1:G506,4,0)</f>
        <v>0</v>
      </c>
      <c r="H274" s="126">
        <f>VLOOKUP(E1:E7010,種目一覧!D1:E506,2,0)</f>
        <v>0</v>
      </c>
      <c r="I274" s="245"/>
      <c r="J274" s="246" t="str">
        <f t="shared" ref="J274:J280" si="60">IF(I274="","",IF(LEN(I274)=5,LEFT(I274,1)&amp;":"&amp;MID(I274,2,2)&amp;"."&amp;RIGHT(I274,2),LEFT(I274,2)&amp;"."&amp;RIGHT(I274,2)))</f>
        <v/>
      </c>
      <c r="K274" s="99" t="str">
        <f>IF(J274="","",RANK(I274,I274:I280,1))</f>
        <v/>
      </c>
      <c r="L274" s="100" t="str">
        <f>IF(I274="","",IF(I274&gt;M272,"","※"))</f>
        <v/>
      </c>
      <c r="M274" s="247" t="str">
        <f t="shared" ref="M274:M280" si="61">IF($J274="","",RANK(I274,$I$264:$I$290,1))</f>
        <v/>
      </c>
      <c r="N274" s="248"/>
    </row>
    <row r="275" spans="2:14" s="242" customFormat="1" ht="19.5" hidden="1" customHeight="1">
      <c r="D275" s="92" t="s">
        <v>181</v>
      </c>
      <c r="E275" s="93" t="str">
        <f>CONCATENATE(E273,"-",B273,"-",D275)</f>
        <v>19-2-2</v>
      </c>
      <c r="F275" s="127">
        <f>VLOOKUP(E1:E7010,種目一覧!D1:F506,3,0)</f>
        <v>0</v>
      </c>
      <c r="G275" s="95">
        <f>VLOOKUP(E1:E7010,種目一覧!D1:G506,4,0)</f>
        <v>0</v>
      </c>
      <c r="H275" s="126">
        <f>VLOOKUP(E1:E7010,種目一覧!D1:E506,2,0)</f>
        <v>0</v>
      </c>
      <c r="I275" s="245"/>
      <c r="J275" s="246" t="str">
        <f t="shared" si="60"/>
        <v/>
      </c>
      <c r="K275" s="99" t="str">
        <f>IF(J275="","",RANK(I275,I274:I280,1))</f>
        <v/>
      </c>
      <c r="L275" s="100" t="str">
        <f>IF(I275="","",IF(I275&gt;M272,"","※"))</f>
        <v/>
      </c>
      <c r="M275" s="247" t="str">
        <f t="shared" si="61"/>
        <v/>
      </c>
      <c r="N275" s="248"/>
    </row>
    <row r="276" spans="2:14" s="242" customFormat="1" ht="19.5" hidden="1" customHeight="1">
      <c r="D276" s="92" t="s">
        <v>182</v>
      </c>
      <c r="E276" s="93" t="str">
        <f>CONCATENATE(E273,"-",B273,"-",D276)</f>
        <v>19-2-3</v>
      </c>
      <c r="F276" s="127">
        <f>VLOOKUP(E1:E7010,種目一覧!D1:F506,3,0)</f>
        <v>0</v>
      </c>
      <c r="G276" s="95">
        <f>VLOOKUP(E1:E7010,種目一覧!D1:G506,4,0)</f>
        <v>0</v>
      </c>
      <c r="H276" s="126">
        <f>VLOOKUP(E1:E7010,種目一覧!D1:E506,2,0)</f>
        <v>0</v>
      </c>
      <c r="I276" s="245"/>
      <c r="J276" s="246" t="str">
        <f t="shared" si="60"/>
        <v/>
      </c>
      <c r="K276" s="99" t="str">
        <f>IF(J276="","",RANK(I276,I274:I280,1))</f>
        <v/>
      </c>
      <c r="L276" s="100" t="str">
        <f>IF(I276="","",IF(I276&gt;M272,"","※"))</f>
        <v/>
      </c>
      <c r="M276" s="247" t="str">
        <f t="shared" si="61"/>
        <v/>
      </c>
      <c r="N276" s="248"/>
    </row>
    <row r="277" spans="2:14" s="242" customFormat="1" ht="19.5" hidden="1" customHeight="1">
      <c r="D277" s="92" t="s">
        <v>183</v>
      </c>
      <c r="E277" s="93" t="str">
        <f>CONCATENATE(E273,"-",B273,"-",D277)</f>
        <v>19-2-4</v>
      </c>
      <c r="F277" s="127">
        <f>VLOOKUP(E1:E7010,種目一覧!D1:F506,3,0)</f>
        <v>0</v>
      </c>
      <c r="G277" s="95">
        <f>VLOOKUP(E1:E7010,種目一覧!D1:G506,4,0)</f>
        <v>0</v>
      </c>
      <c r="H277" s="126">
        <f>VLOOKUP(E1:E7010,種目一覧!D1:E506,2,0)</f>
        <v>0</v>
      </c>
      <c r="I277" s="245"/>
      <c r="J277" s="246" t="str">
        <f t="shared" si="60"/>
        <v/>
      </c>
      <c r="K277" s="99" t="str">
        <f>IF(J277="","",RANK(I277,I274:I280,1))</f>
        <v/>
      </c>
      <c r="L277" s="100" t="str">
        <f>IF(I277="","",IF(I277&gt;M272,"","※"))</f>
        <v/>
      </c>
      <c r="M277" s="247" t="str">
        <f t="shared" si="61"/>
        <v/>
      </c>
      <c r="N277" s="248"/>
    </row>
    <row r="278" spans="2:14" s="242" customFormat="1" ht="19.5" hidden="1" customHeight="1">
      <c r="D278" s="92" t="s">
        <v>184</v>
      </c>
      <c r="E278" s="93" t="str">
        <f>CONCATENATE(E273,"-",B273,"-",D278)</f>
        <v>19-2-5</v>
      </c>
      <c r="F278" s="127">
        <f>VLOOKUP(E1:E7010,種目一覧!D1:F506,3,0)</f>
        <v>0</v>
      </c>
      <c r="G278" s="95">
        <f>VLOOKUP(E1:E7010,種目一覧!D1:G506,4,0)</f>
        <v>0</v>
      </c>
      <c r="H278" s="126">
        <f>VLOOKUP(E1:E7010,種目一覧!D1:E506,2,0)</f>
        <v>0</v>
      </c>
      <c r="I278" s="245"/>
      <c r="J278" s="246" t="str">
        <f t="shared" si="60"/>
        <v/>
      </c>
      <c r="K278" s="99" t="str">
        <f>IF(J278="","",RANK(I278,I274:I280,1))</f>
        <v/>
      </c>
      <c r="L278" s="100" t="str">
        <f>IF(I278="","",IF(I278&gt;M272,"","※"))</f>
        <v/>
      </c>
      <c r="M278" s="247" t="str">
        <f t="shared" si="61"/>
        <v/>
      </c>
      <c r="N278" s="248"/>
    </row>
    <row r="279" spans="2:14" s="242" customFormat="1" ht="19.5" hidden="1" customHeight="1">
      <c r="D279" s="92" t="s">
        <v>185</v>
      </c>
      <c r="E279" s="93" t="str">
        <f>CONCATENATE(E273,"-",B273,"-",D279)</f>
        <v>19-2-6</v>
      </c>
      <c r="F279" s="127">
        <f>VLOOKUP(E1:E7010,種目一覧!D1:F506,3,0)</f>
        <v>0</v>
      </c>
      <c r="G279" s="95">
        <f>VLOOKUP(E1:E7010,種目一覧!D1:G506,4,0)</f>
        <v>0</v>
      </c>
      <c r="H279" s="126">
        <f>VLOOKUP(E1:E7010,種目一覧!D1:E506,2,0)</f>
        <v>0</v>
      </c>
      <c r="I279" s="245"/>
      <c r="J279" s="246" t="str">
        <f t="shared" si="60"/>
        <v/>
      </c>
      <c r="K279" s="99" t="str">
        <f>IF(J279="","",RANK(I279,I274:I280,1))</f>
        <v/>
      </c>
      <c r="L279" s="100" t="str">
        <f>IF(I279="","",IF(I279&gt;M272,"","※"))</f>
        <v/>
      </c>
      <c r="M279" s="247" t="str">
        <f t="shared" si="61"/>
        <v/>
      </c>
      <c r="N279" s="248"/>
    </row>
    <row r="280" spans="2:14" s="242" customFormat="1" ht="19.5" hidden="1" customHeight="1">
      <c r="D280" s="104" t="s">
        <v>186</v>
      </c>
      <c r="E280" s="110" t="str">
        <f>CONCATENATE(E273,"-",B273,"-",D280)</f>
        <v>19-2-7</v>
      </c>
      <c r="F280" s="111">
        <f>VLOOKUP(E1:E7010,種目一覧!D1:F506,3,0)</f>
        <v>0</v>
      </c>
      <c r="G280" s="112">
        <f>VLOOKUP(E1:E7010,種目一覧!D1:G506,4,0)</f>
        <v>0</v>
      </c>
      <c r="H280" s="113">
        <f>VLOOKUP(E1:E7010,種目一覧!D1:E506,2,0)</f>
        <v>0</v>
      </c>
      <c r="I280" s="249"/>
      <c r="J280" s="250" t="str">
        <f t="shared" si="60"/>
        <v/>
      </c>
      <c r="K280" s="108" t="str">
        <f>IF(J280="","",RANK(I280,I274:I280,1))</f>
        <v/>
      </c>
      <c r="L280" s="109" t="str">
        <f>IF(I280="","",IF(I280&gt;M272,"","※"))</f>
        <v/>
      </c>
      <c r="M280" s="247" t="str">
        <f t="shared" si="61"/>
        <v/>
      </c>
      <c r="N280" s="248"/>
    </row>
    <row r="282" spans="2:14" s="252" customFormat="1" ht="19.5" hidden="1" customHeight="1">
      <c r="J282" s="118" t="s">
        <v>170</v>
      </c>
      <c r="L282" s="118" t="str">
        <f>VLOOKUP(E283,大会記録!E1:F89,2,0)</f>
        <v xml:space="preserve"> 　11.77</v>
      </c>
      <c r="M282" s="253">
        <f>VLOOKUP(E283,大会記録!E1:G89,3,0)</f>
        <v>1177</v>
      </c>
    </row>
    <row r="283" spans="2:14" s="242" customFormat="1" ht="19.5" hidden="1" customHeight="1">
      <c r="B283" s="80">
        <v>3</v>
      </c>
      <c r="C283" s="81" t="s">
        <v>171</v>
      </c>
      <c r="D283" s="119"/>
      <c r="E283" s="83">
        <v>19</v>
      </c>
      <c r="F283" s="124" t="s">
        <v>172</v>
      </c>
      <c r="G283" s="85" t="s">
        <v>173</v>
      </c>
      <c r="H283" s="86" t="s">
        <v>174</v>
      </c>
      <c r="I283" s="86" t="s">
        <v>442</v>
      </c>
      <c r="J283" s="87" t="s">
        <v>176</v>
      </c>
      <c r="K283" s="86" t="s">
        <v>177</v>
      </c>
      <c r="L283" s="88"/>
      <c r="M283" s="89" t="s">
        <v>178</v>
      </c>
      <c r="N283" s="244"/>
    </row>
    <row r="284" spans="2:14" s="242" customFormat="1" ht="19.5" hidden="1" customHeight="1">
      <c r="D284" s="92" t="s">
        <v>179</v>
      </c>
      <c r="E284" s="93" t="str">
        <f>CONCATENATE(E283,"-",B283,"-",D284)</f>
        <v>19-3-1</v>
      </c>
      <c r="F284" s="127">
        <f>VLOOKUP(E1:E7010,種目一覧!D1:F506,3,0)</f>
        <v>0</v>
      </c>
      <c r="G284" s="95">
        <f>VLOOKUP(E1:E7010,種目一覧!D1:G506,4,0)</f>
        <v>0</v>
      </c>
      <c r="H284" s="126">
        <f>VLOOKUP(E1:E7010,種目一覧!D1:E506,2,0)</f>
        <v>0</v>
      </c>
      <c r="I284" s="245"/>
      <c r="J284" s="246" t="str">
        <f t="shared" ref="J284:J290" si="62">IF(I284="","",IF(LEN(I284)=5,LEFT(I284,1)&amp;":"&amp;MID(I284,2,2)&amp;"."&amp;RIGHT(I284,2),LEFT(I284,2)&amp;"."&amp;RIGHT(I284,2)))</f>
        <v/>
      </c>
      <c r="K284" s="99" t="str">
        <f>IF(J284="","",RANK(I284,I284:I290,1))</f>
        <v/>
      </c>
      <c r="L284" s="100" t="str">
        <f>IF(I284="","",IF(I284&gt;M282,"","※"))</f>
        <v/>
      </c>
      <c r="M284" s="247" t="str">
        <f t="shared" ref="M284:M290" si="63">IF($J284="","",RANK(I284,$I$264:$I$290,1))</f>
        <v/>
      </c>
      <c r="N284" s="248"/>
    </row>
    <row r="285" spans="2:14" s="242" customFormat="1" ht="19.5" hidden="1" customHeight="1">
      <c r="D285" s="92" t="s">
        <v>181</v>
      </c>
      <c r="E285" s="93" t="str">
        <f>CONCATENATE(E283,"-",B283,"-",D285)</f>
        <v>19-3-2</v>
      </c>
      <c r="F285" s="127">
        <f>VLOOKUP(E1:E7010,種目一覧!D1:F506,3,0)</f>
        <v>0</v>
      </c>
      <c r="G285" s="95">
        <f>VLOOKUP(E1:E7010,種目一覧!D1:G506,4,0)</f>
        <v>0</v>
      </c>
      <c r="H285" s="126">
        <f>VLOOKUP(E1:E7010,種目一覧!D1:E506,2,0)</f>
        <v>0</v>
      </c>
      <c r="I285" s="245"/>
      <c r="J285" s="246" t="str">
        <f t="shared" si="62"/>
        <v/>
      </c>
      <c r="K285" s="99" t="str">
        <f>IF(J285="","",RANK(I285,I284:I290,1))</f>
        <v/>
      </c>
      <c r="L285" s="100" t="str">
        <f>IF(I285="","",IF(I285&gt;M282,"","※"))</f>
        <v/>
      </c>
      <c r="M285" s="247" t="str">
        <f t="shared" si="63"/>
        <v/>
      </c>
      <c r="N285" s="248"/>
    </row>
    <row r="286" spans="2:14" s="242" customFormat="1" ht="19.5" hidden="1" customHeight="1">
      <c r="D286" s="92" t="s">
        <v>182</v>
      </c>
      <c r="E286" s="93" t="str">
        <f>CONCATENATE(E283,"-",B283,"-",D286)</f>
        <v>19-3-3</v>
      </c>
      <c r="F286" s="127">
        <f>VLOOKUP(E1:E7010,種目一覧!D1:F506,3,0)</f>
        <v>0</v>
      </c>
      <c r="G286" s="95">
        <f>VLOOKUP(E1:E7010,種目一覧!D1:G506,4,0)</f>
        <v>0</v>
      </c>
      <c r="H286" s="126">
        <f>VLOOKUP(E1:E7010,種目一覧!D1:E506,2,0)</f>
        <v>0</v>
      </c>
      <c r="I286" s="245"/>
      <c r="J286" s="246" t="str">
        <f t="shared" si="62"/>
        <v/>
      </c>
      <c r="K286" s="99" t="str">
        <f>IF(J286="","",RANK(I286,I284:I290,1))</f>
        <v/>
      </c>
      <c r="L286" s="100" t="str">
        <f>IF(I286="","",IF(I286&gt;M282,"","※"))</f>
        <v/>
      </c>
      <c r="M286" s="247" t="str">
        <f t="shared" si="63"/>
        <v/>
      </c>
      <c r="N286" s="248"/>
    </row>
    <row r="287" spans="2:14" s="242" customFormat="1" ht="19.5" hidden="1" customHeight="1">
      <c r="D287" s="92" t="s">
        <v>183</v>
      </c>
      <c r="E287" s="93" t="str">
        <f>CONCATENATE(E283,"-",B283,"-",D287)</f>
        <v>19-3-4</v>
      </c>
      <c r="F287" s="127">
        <f>VLOOKUP(E1:E7010,種目一覧!D1:F506,3,0)</f>
        <v>0</v>
      </c>
      <c r="G287" s="95">
        <f>VLOOKUP(E1:E7010,種目一覧!D1:G506,4,0)</f>
        <v>0</v>
      </c>
      <c r="H287" s="126">
        <f>VLOOKUP(E1:E7010,種目一覧!D1:E506,2,0)</f>
        <v>0</v>
      </c>
      <c r="I287" s="245"/>
      <c r="J287" s="246" t="str">
        <f t="shared" si="62"/>
        <v/>
      </c>
      <c r="K287" s="99" t="str">
        <f>IF(J287="","",RANK(I287,I284:I290,1))</f>
        <v/>
      </c>
      <c r="L287" s="100" t="str">
        <f>IF(I287="","",IF(I287&gt;M282,"","※"))</f>
        <v/>
      </c>
      <c r="M287" s="247" t="str">
        <f t="shared" si="63"/>
        <v/>
      </c>
      <c r="N287" s="248"/>
    </row>
    <row r="288" spans="2:14" s="242" customFormat="1" ht="19.5" hidden="1" customHeight="1">
      <c r="D288" s="92" t="s">
        <v>184</v>
      </c>
      <c r="E288" s="93" t="str">
        <f>CONCATENATE(E283,"-",B283,"-",D288)</f>
        <v>19-3-5</v>
      </c>
      <c r="F288" s="127">
        <f>VLOOKUP(E1:E7010,種目一覧!D1:F506,3,0)</f>
        <v>0</v>
      </c>
      <c r="G288" s="95">
        <f>VLOOKUP(E1:E7010,種目一覧!D1:G506,4,0)</f>
        <v>0</v>
      </c>
      <c r="H288" s="126">
        <f>VLOOKUP(E1:E7010,種目一覧!D1:E506,2,0)</f>
        <v>0</v>
      </c>
      <c r="I288" s="245"/>
      <c r="J288" s="246" t="str">
        <f t="shared" si="62"/>
        <v/>
      </c>
      <c r="K288" s="99" t="str">
        <f>IF(J288="","",RANK(I288,I284:I290,1))</f>
        <v/>
      </c>
      <c r="L288" s="100" t="str">
        <f>IF(I288="","",IF(I288&gt;M282,"","※"))</f>
        <v/>
      </c>
      <c r="M288" s="247" t="str">
        <f t="shared" si="63"/>
        <v/>
      </c>
      <c r="N288" s="248"/>
    </row>
    <row r="289" spans="1:14" s="242" customFormat="1" ht="19.5" hidden="1" customHeight="1">
      <c r="D289" s="92" t="s">
        <v>185</v>
      </c>
      <c r="E289" s="93" t="str">
        <f>CONCATENATE(E283,"-",B283,"-",D289)</f>
        <v>19-3-6</v>
      </c>
      <c r="F289" s="127">
        <f>VLOOKUP(E1:E7010,種目一覧!D1:F506,3,0)</f>
        <v>0</v>
      </c>
      <c r="G289" s="95">
        <f>VLOOKUP(E1:E7010,種目一覧!D1:G506,4,0)</f>
        <v>0</v>
      </c>
      <c r="H289" s="126">
        <f>VLOOKUP(E1:E7010,種目一覧!D1:E506,2,0)</f>
        <v>0</v>
      </c>
      <c r="I289" s="245"/>
      <c r="J289" s="246" t="str">
        <f t="shared" si="62"/>
        <v/>
      </c>
      <c r="K289" s="99" t="str">
        <f>IF(J289="","",RANK(I289,I284:I290,1))</f>
        <v/>
      </c>
      <c r="L289" s="100" t="str">
        <f>IF(I289="","",IF(I289&gt;M282,"","※"))</f>
        <v/>
      </c>
      <c r="M289" s="247" t="str">
        <f t="shared" si="63"/>
        <v/>
      </c>
      <c r="N289" s="248"/>
    </row>
    <row r="290" spans="1:14" s="242" customFormat="1" ht="19.5" hidden="1" customHeight="1">
      <c r="D290" s="104" t="s">
        <v>186</v>
      </c>
      <c r="E290" s="110" t="str">
        <f>CONCATENATE(E283,"-",B283,"-",D290)</f>
        <v>19-3-7</v>
      </c>
      <c r="F290" s="111">
        <f>VLOOKUP(E1:E7010,種目一覧!D1:F506,3,0)</f>
        <v>0</v>
      </c>
      <c r="G290" s="112">
        <f>VLOOKUP(E1:E7010,種目一覧!D1:G506,4,0)</f>
        <v>0</v>
      </c>
      <c r="H290" s="113">
        <f>VLOOKUP(E1:E7010,種目一覧!D1:E506,2,0)</f>
        <v>0</v>
      </c>
      <c r="I290" s="249"/>
      <c r="J290" s="250" t="str">
        <f t="shared" si="62"/>
        <v/>
      </c>
      <c r="K290" s="108" t="str">
        <f>IF(J290="","",RANK(I290,I284:I290,1))</f>
        <v/>
      </c>
      <c r="L290" s="109" t="str">
        <f>IF(I290="","",IF(I290&gt;M282,"","※"))</f>
        <v/>
      </c>
      <c r="M290" s="247" t="str">
        <f t="shared" si="63"/>
        <v/>
      </c>
      <c r="N290" s="248"/>
    </row>
    <row r="291" spans="1:14" s="265" customFormat="1" ht="19.5" hidden="1" customHeight="1">
      <c r="D291" s="129"/>
      <c r="E291" s="129"/>
      <c r="F291" s="130"/>
      <c r="G291" s="130"/>
      <c r="H291" s="130"/>
      <c r="I291" s="130"/>
      <c r="J291" s="144"/>
      <c r="K291" s="129"/>
      <c r="M291" s="256"/>
      <c r="N291" s="128"/>
    </row>
    <row r="293" spans="1:14" s="252" customFormat="1" ht="19.5" customHeight="1">
      <c r="A293" s="23" t="s">
        <v>205</v>
      </c>
      <c r="J293" s="118" t="s">
        <v>170</v>
      </c>
      <c r="L293" s="118" t="str">
        <f>VLOOKUP(E294,大会記録!E1:F89,2,0)</f>
        <v xml:space="preserve"> 　13.0 </v>
      </c>
      <c r="M293" s="253">
        <f>VLOOKUP(E294,大会記録!E1:G89,3,0)</f>
        <v>1300</v>
      </c>
    </row>
    <row r="294" spans="1:14" s="242" customFormat="1" ht="19.5" customHeight="1">
      <c r="B294" s="80">
        <v>1</v>
      </c>
      <c r="C294" s="81" t="s">
        <v>171</v>
      </c>
      <c r="D294" s="119"/>
      <c r="E294" s="83">
        <v>20</v>
      </c>
      <c r="F294" s="124" t="s">
        <v>172</v>
      </c>
      <c r="G294" s="85" t="s">
        <v>173</v>
      </c>
      <c r="H294" s="86" t="s">
        <v>174</v>
      </c>
      <c r="I294" s="86" t="s">
        <v>442</v>
      </c>
      <c r="J294" s="87" t="s">
        <v>176</v>
      </c>
      <c r="K294" s="86" t="s">
        <v>177</v>
      </c>
      <c r="L294" s="88"/>
      <c r="M294" s="89" t="s">
        <v>178</v>
      </c>
      <c r="N294" s="244"/>
    </row>
    <row r="295" spans="1:14" s="242" customFormat="1" ht="19.5" customHeight="1">
      <c r="D295" s="92" t="s">
        <v>179</v>
      </c>
      <c r="E295" s="93" t="str">
        <f>CONCATENATE(E294,"-",B294,"-",D295)</f>
        <v>20-1-1</v>
      </c>
      <c r="F295" s="125" t="str">
        <f>VLOOKUP(E1:E7010,種目一覧!D1:F506,3,0)</f>
        <v>　</v>
      </c>
      <c r="G295" s="95">
        <f>VLOOKUP(E1:E7010,種目一覧!D1:G506,4,0)</f>
        <v>0</v>
      </c>
      <c r="H295" s="96" t="str">
        <f>VLOOKUP(E1:E7010,種目一覧!D1:E506,2,0)</f>
        <v>　</v>
      </c>
      <c r="I295" s="245"/>
      <c r="J295" s="246" t="str">
        <f t="shared" ref="J295:J301" si="64">IF(I295="","",IF(LEN(I295)=5,LEFT(I295,1)&amp;":"&amp;MID(I295,2,2)&amp;"."&amp;RIGHT(I295,2),LEFT(I295,2)&amp;"."&amp;RIGHT(I295,2)))</f>
        <v/>
      </c>
      <c r="K295" s="99" t="str">
        <f>IF(J295="","",RANK(I295,I295:I301,1))</f>
        <v/>
      </c>
      <c r="L295" s="100" t="str">
        <f>IF(I295="","",IF(I295&gt;M293,"","※"))</f>
        <v/>
      </c>
      <c r="M295" s="247" t="str">
        <f t="shared" ref="M295:M301" si="65">IF($J295="","",RANK(I295,$I$295:$I$311,1))</f>
        <v/>
      </c>
      <c r="N295" s="248"/>
    </row>
    <row r="296" spans="1:14" s="242" customFormat="1" ht="19.5" customHeight="1">
      <c r="D296" s="92" t="s">
        <v>181</v>
      </c>
      <c r="E296" s="93" t="str">
        <f>CONCATENATE(E294,"-",B294,"-",D296)</f>
        <v>20-1-2</v>
      </c>
      <c r="F296" s="125" t="str">
        <f>VLOOKUP(E1:E7010,種目一覧!D1:F506,3,0)</f>
        <v>成澤　理恵</v>
      </c>
      <c r="G296" s="103" t="str">
        <f>VLOOKUP(E1:E7010,種目一覧!D1:G506,4,0)</f>
        <v>なるさわ　りえ</v>
      </c>
      <c r="H296" s="96" t="str">
        <f>VLOOKUP(E1:E7010,種目一覧!D1:E506,2,0)</f>
        <v>みずほ</v>
      </c>
      <c r="I296" s="245"/>
      <c r="J296" s="246" t="str">
        <f t="shared" si="64"/>
        <v/>
      </c>
      <c r="K296" s="99" t="str">
        <f>IF(J296="","",RANK(I296,I295:I301,1))</f>
        <v/>
      </c>
      <c r="L296" s="100" t="str">
        <f>IF(I296="","",IF(I296&gt;M293,"","※"))</f>
        <v/>
      </c>
      <c r="M296" s="247" t="str">
        <f t="shared" si="65"/>
        <v/>
      </c>
      <c r="N296" s="248"/>
    </row>
    <row r="297" spans="1:14" s="242" customFormat="1" ht="19.5" customHeight="1">
      <c r="D297" s="92" t="s">
        <v>182</v>
      </c>
      <c r="E297" s="93" t="str">
        <f>CONCATENATE(E294,"-",B294,"-",D297)</f>
        <v>20-1-3</v>
      </c>
      <c r="F297" s="125" t="str">
        <f>VLOOKUP(E1:E7010,種目一覧!D1:F506,3,0)</f>
        <v>望月　彩圭</v>
      </c>
      <c r="G297" s="103" t="str">
        <f>VLOOKUP(E1:E7010,種目一覧!D1:G506,4,0)</f>
        <v>もちづき　あやか</v>
      </c>
      <c r="H297" s="96" t="str">
        <f>VLOOKUP(E1:E7010,種目一覧!D1:E506,2,0)</f>
        <v>みずほ</v>
      </c>
      <c r="I297" s="245"/>
      <c r="J297" s="246" t="str">
        <f t="shared" si="64"/>
        <v/>
      </c>
      <c r="K297" s="99" t="str">
        <f>IF(J297="","",RANK(I297,I295:I301,1))</f>
        <v/>
      </c>
      <c r="L297" s="100" t="str">
        <f>IF(I297="","",IF(I297&gt;M293,"","※"))</f>
        <v/>
      </c>
      <c r="M297" s="247" t="str">
        <f t="shared" si="65"/>
        <v/>
      </c>
      <c r="N297" s="248"/>
    </row>
    <row r="298" spans="1:14" s="242" customFormat="1" ht="19.5" customHeight="1">
      <c r="D298" s="92" t="s">
        <v>183</v>
      </c>
      <c r="E298" s="93" t="str">
        <f>CONCATENATE(E294,"-",B294,"-",D298)</f>
        <v>20-1-4</v>
      </c>
      <c r="F298" s="125" t="str">
        <f>VLOOKUP(E1:E7010,種目一覧!D1:F506,3,0)</f>
        <v>山下　まどか</v>
      </c>
      <c r="G298" s="103" t="str">
        <f>VLOOKUP(E1:E7010,種目一覧!D1:G506,4,0)</f>
        <v>やました　まどか</v>
      </c>
      <c r="H298" s="96" t="str">
        <f>VLOOKUP(E1:E7010,種目一覧!D1:E506,2,0)</f>
        <v>みずほ</v>
      </c>
      <c r="I298" s="245"/>
      <c r="J298" s="246" t="str">
        <f t="shared" si="64"/>
        <v/>
      </c>
      <c r="K298" s="99" t="str">
        <f>IF(J298="","",RANK(I298,I295:I301,1))</f>
        <v/>
      </c>
      <c r="L298" s="100" t="str">
        <f>IF(I298="","",IF(I298&gt;M293,"","※"))</f>
        <v/>
      </c>
      <c r="M298" s="247" t="str">
        <f t="shared" si="65"/>
        <v/>
      </c>
      <c r="N298" s="248"/>
    </row>
    <row r="299" spans="1:14" s="242" customFormat="1" ht="19.5" customHeight="1">
      <c r="D299" s="92" t="s">
        <v>184</v>
      </c>
      <c r="E299" s="93" t="str">
        <f>CONCATENATE(E294,"-",B294,"-",D299)</f>
        <v>20-1-5</v>
      </c>
      <c r="F299" s="125" t="str">
        <f>VLOOKUP(E1:E7010,種目一覧!D1:F506,3,0)</f>
        <v>関　彩奈</v>
      </c>
      <c r="G299" s="103" t="str">
        <f>VLOOKUP(E1:E7010,種目一覧!D1:G506,4,0)</f>
        <v>せき　あやな</v>
      </c>
      <c r="H299" s="96" t="str">
        <f>VLOOKUP(E1:E7010,種目一覧!D1:E506,2,0)</f>
        <v>三井住友銀行</v>
      </c>
      <c r="I299" s="245"/>
      <c r="J299" s="246" t="str">
        <f t="shared" si="64"/>
        <v/>
      </c>
      <c r="K299" s="99" t="str">
        <f>IF(J299="","",RANK(I299,I295:I301,1))</f>
        <v/>
      </c>
      <c r="L299" s="100" t="str">
        <f>IF(I299="","",IF(I299&gt;M293,"","※"))</f>
        <v/>
      </c>
      <c r="M299" s="247" t="str">
        <f t="shared" si="65"/>
        <v/>
      </c>
      <c r="N299" s="248"/>
    </row>
    <row r="300" spans="1:14" s="242" customFormat="1" ht="19.5" customHeight="1">
      <c r="D300" s="104" t="s">
        <v>185</v>
      </c>
      <c r="E300" s="110" t="str">
        <f>CONCATENATE(E294,"-",B294,"-",D300)</f>
        <v>20-1-6</v>
      </c>
      <c r="F300" s="123" t="str">
        <f>VLOOKUP(E1:E7010,種目一覧!D1:F506,3,0)</f>
        <v>　</v>
      </c>
      <c r="G300" s="112">
        <f>VLOOKUP(E1:E7010,種目一覧!D1:G506,4,0)</f>
        <v>0</v>
      </c>
      <c r="H300" s="106" t="str">
        <f>VLOOKUP(E1:E7010,種目一覧!D1:E506,2,0)</f>
        <v>　</v>
      </c>
      <c r="I300" s="249"/>
      <c r="J300" s="250" t="str">
        <f t="shared" si="64"/>
        <v/>
      </c>
      <c r="K300" s="108" t="str">
        <f>IF(J300="","",RANK(I300,I295:I301,1))</f>
        <v/>
      </c>
      <c r="L300" s="109" t="str">
        <f>IF(I300="","",IF(I300&gt;M293,"","※"))</f>
        <v/>
      </c>
      <c r="M300" s="247" t="str">
        <f t="shared" si="65"/>
        <v/>
      </c>
      <c r="N300" s="248"/>
    </row>
    <row r="301" spans="1:14" s="242" customFormat="1" ht="19.5" hidden="1" customHeight="1">
      <c r="D301" s="104" t="s">
        <v>186</v>
      </c>
      <c r="E301" s="110" t="str">
        <f>CONCATENATE(E294,"-",B294,"-",D301)</f>
        <v>20-1-7</v>
      </c>
      <c r="F301" s="123" t="str">
        <f>VLOOKUP(E1:E7010,種目一覧!D1:F506,3,0)</f>
        <v>　</v>
      </c>
      <c r="G301" s="112">
        <f>VLOOKUP(E1:E7010,種目一覧!D1:G506,4,0)</f>
        <v>0</v>
      </c>
      <c r="H301" s="106" t="str">
        <f>VLOOKUP(E1:E7010,種目一覧!D1:E506,2,0)</f>
        <v>　</v>
      </c>
      <c r="I301" s="249"/>
      <c r="J301" s="250" t="str">
        <f t="shared" si="64"/>
        <v/>
      </c>
      <c r="K301" s="108" t="str">
        <f>IF(J301="","",RANK(I301,I295:I301,1))</f>
        <v/>
      </c>
      <c r="L301" s="109" t="str">
        <f>IF(I301="","",IF(I301&gt;M293,"","※"))</f>
        <v/>
      </c>
      <c r="M301" s="247" t="str">
        <f t="shared" si="65"/>
        <v/>
      </c>
      <c r="N301" s="248"/>
    </row>
    <row r="303" spans="1:14" s="252" customFormat="1" ht="19.5" customHeight="1">
      <c r="J303" s="118" t="s">
        <v>170</v>
      </c>
      <c r="L303" s="118" t="str">
        <f>VLOOKUP(E304,大会記録!E1:F89,2,0)</f>
        <v xml:space="preserve"> 　13.0 </v>
      </c>
      <c r="M303" s="253">
        <f>VLOOKUP(E304,大会記録!E1:G89,3,0)</f>
        <v>1300</v>
      </c>
    </row>
    <row r="304" spans="1:14" s="242" customFormat="1" ht="19.5" customHeight="1">
      <c r="B304" s="80">
        <v>2</v>
      </c>
      <c r="C304" s="81" t="s">
        <v>171</v>
      </c>
      <c r="D304" s="119"/>
      <c r="E304" s="83">
        <v>20</v>
      </c>
      <c r="F304" s="124" t="s">
        <v>172</v>
      </c>
      <c r="G304" s="85" t="s">
        <v>173</v>
      </c>
      <c r="H304" s="86" t="s">
        <v>174</v>
      </c>
      <c r="I304" s="86" t="s">
        <v>442</v>
      </c>
      <c r="J304" s="87" t="s">
        <v>176</v>
      </c>
      <c r="K304" s="86" t="s">
        <v>177</v>
      </c>
      <c r="L304" s="88"/>
      <c r="M304" s="89" t="s">
        <v>178</v>
      </c>
      <c r="N304" s="244"/>
    </row>
    <row r="305" spans="1:14" s="242" customFormat="1" ht="19.5" customHeight="1">
      <c r="D305" s="92" t="s">
        <v>179</v>
      </c>
      <c r="E305" s="93" t="str">
        <f>CONCATENATE(E304,"-",B304,"-",D305)</f>
        <v>20-2-1</v>
      </c>
      <c r="F305" s="125" t="str">
        <f>VLOOKUP(E1:E7010,種目一覧!D1:F506,3,0)</f>
        <v>　</v>
      </c>
      <c r="G305" s="95">
        <f>VLOOKUP(E1:E7010,種目一覧!D1:G506,4,0)</f>
        <v>0</v>
      </c>
      <c r="H305" s="96" t="str">
        <f>VLOOKUP(E1:E7010,種目一覧!D1:E506,2,0)</f>
        <v>　</v>
      </c>
      <c r="I305" s="245"/>
      <c r="J305" s="246" t="str">
        <f t="shared" ref="J305:J311" si="66">IF(I305="","",IF(LEN(I305)=5,LEFT(I305,1)&amp;":"&amp;MID(I305,2,2)&amp;"."&amp;RIGHT(I305,2),LEFT(I305,2)&amp;"."&amp;RIGHT(I305,2)))</f>
        <v/>
      </c>
      <c r="K305" s="99" t="str">
        <f>IF(J305="","",RANK(I305,I305:I311,1))</f>
        <v/>
      </c>
      <c r="L305" s="100" t="str">
        <f>IF(I305="","",IF(I305&gt;M303,"","※"))</f>
        <v/>
      </c>
      <c r="M305" s="247" t="str">
        <f t="shared" ref="M305:M311" si="67">IF($J305="","",RANK(I305,$I$295:$I$311,1))</f>
        <v/>
      </c>
      <c r="N305" s="248"/>
    </row>
    <row r="306" spans="1:14" s="242" customFormat="1" ht="19.5" customHeight="1">
      <c r="D306" s="92" t="s">
        <v>181</v>
      </c>
      <c r="E306" s="93" t="str">
        <f>CONCATENATE(E304,"-",B304,"-",D306)</f>
        <v>20-2-2</v>
      </c>
      <c r="F306" s="125" t="str">
        <f>VLOOKUP(E1:E7010,種目一覧!D1:F506,3,0)</f>
        <v>長谷　雪那</v>
      </c>
      <c r="G306" s="103" t="str">
        <f>VLOOKUP(E1:E7010,種目一覧!D1:G506,4,0)</f>
        <v>はせ　ゆきな</v>
      </c>
      <c r="H306" s="96" t="str">
        <f>VLOOKUP(E1:E7010,種目一覧!D1:E506,2,0)</f>
        <v>三菱UFJ銀行</v>
      </c>
      <c r="I306" s="245"/>
      <c r="J306" s="246" t="str">
        <f t="shared" si="66"/>
        <v/>
      </c>
      <c r="K306" s="99" t="str">
        <f>IF(J306="","",RANK(I306,I305:I311,1))</f>
        <v/>
      </c>
      <c r="L306" s="100" t="str">
        <f>IF(I306="","",IF(I306&gt;M303,"","※"))</f>
        <v/>
      </c>
      <c r="M306" s="247" t="str">
        <f t="shared" si="67"/>
        <v/>
      </c>
      <c r="N306" s="248"/>
    </row>
    <row r="307" spans="1:14" s="242" customFormat="1" ht="19.5" customHeight="1">
      <c r="D307" s="92" t="s">
        <v>182</v>
      </c>
      <c r="E307" s="93" t="str">
        <f>CONCATENATE(E304,"-",B304,"-",D307)</f>
        <v>20-2-3</v>
      </c>
      <c r="F307" s="125" t="str">
        <f>VLOOKUP(E1:E7010,種目一覧!D1:F506,3,0)</f>
        <v>内田　妙子</v>
      </c>
      <c r="G307" s="103" t="str">
        <f>VLOOKUP(E1:E7010,種目一覧!D1:G506,4,0)</f>
        <v>うちだ　たえこ</v>
      </c>
      <c r="H307" s="96" t="str">
        <f>VLOOKUP(E1:E7010,種目一覧!D1:E506,2,0)</f>
        <v>三井住友銀行</v>
      </c>
      <c r="I307" s="245"/>
      <c r="J307" s="246" t="str">
        <f t="shared" si="66"/>
        <v/>
      </c>
      <c r="K307" s="99" t="str">
        <f>IF(J307="","",RANK(I307,I305:I311,1))</f>
        <v/>
      </c>
      <c r="L307" s="100" t="str">
        <f>IF(I307="","",IF(I307&gt;M303,"","※"))</f>
        <v/>
      </c>
      <c r="M307" s="247" t="str">
        <f t="shared" si="67"/>
        <v/>
      </c>
      <c r="N307" s="248"/>
    </row>
    <row r="308" spans="1:14" s="242" customFormat="1" ht="19.5" customHeight="1">
      <c r="D308" s="92" t="s">
        <v>183</v>
      </c>
      <c r="E308" s="93" t="str">
        <f>CONCATENATE(E304,"-",B304,"-",D308)</f>
        <v>20-2-4</v>
      </c>
      <c r="F308" s="125" t="str">
        <f>VLOOKUP(E1:E7010,種目一覧!D1:F506,3,0)</f>
        <v>福井　友希那</v>
      </c>
      <c r="G308" s="103" t="str">
        <f>VLOOKUP(E1:E7010,種目一覧!D1:G506,4,0)</f>
        <v>ふくい　ゆきな</v>
      </c>
      <c r="H308" s="96" t="str">
        <f>VLOOKUP(E1:E7010,種目一覧!D1:E506,2,0)</f>
        <v>三井住友銀行</v>
      </c>
      <c r="I308" s="245"/>
      <c r="J308" s="246" t="str">
        <f t="shared" si="66"/>
        <v/>
      </c>
      <c r="K308" s="99" t="str">
        <f>IF(J308="","",RANK(I308,I305:I311,1))</f>
        <v/>
      </c>
      <c r="L308" s="100" t="str">
        <f>IF(I308="","",IF(I308&gt;M303,"","※"))</f>
        <v/>
      </c>
      <c r="M308" s="247" t="str">
        <f t="shared" si="67"/>
        <v/>
      </c>
      <c r="N308" s="248"/>
    </row>
    <row r="309" spans="1:14" s="242" customFormat="1" ht="19.5" customHeight="1">
      <c r="D309" s="92" t="s">
        <v>184</v>
      </c>
      <c r="E309" s="93" t="str">
        <f>CONCATENATE(E304,"-",B304,"-",D309)</f>
        <v>20-2-5</v>
      </c>
      <c r="F309" s="125" t="str">
        <f>VLOOKUP(E1:E7010,種目一覧!D1:F506,3,0)</f>
        <v>齊藤　和世</v>
      </c>
      <c r="G309" s="103" t="str">
        <f>VLOOKUP(E1:E7010,種目一覧!D1:G506,4,0)</f>
        <v>さいとう　かずよ</v>
      </c>
      <c r="H309" s="96" t="str">
        <f>VLOOKUP(E1:E7010,種目一覧!D1:E506,2,0)</f>
        <v>三井住友銀行</v>
      </c>
      <c r="I309" s="245"/>
      <c r="J309" s="246" t="str">
        <f t="shared" si="66"/>
        <v/>
      </c>
      <c r="K309" s="99" t="str">
        <f>IF(J309="","",RANK(I309,I305:I311,1))</f>
        <v/>
      </c>
      <c r="L309" s="100" t="str">
        <f>IF(I309="","",IF(I309&gt;M303,"","※"))</f>
        <v/>
      </c>
      <c r="M309" s="247" t="str">
        <f t="shared" si="67"/>
        <v/>
      </c>
      <c r="N309" s="248"/>
    </row>
    <row r="310" spans="1:14" s="242" customFormat="1" ht="19.5" customHeight="1">
      <c r="D310" s="104" t="s">
        <v>185</v>
      </c>
      <c r="E310" s="110" t="str">
        <f>CONCATENATE(E304,"-",B304,"-",D310)</f>
        <v>20-2-6</v>
      </c>
      <c r="F310" s="123" t="str">
        <f>VLOOKUP(E1:E7010,種目一覧!D1:F506,3,0)</f>
        <v>　</v>
      </c>
      <c r="G310" s="112">
        <f>VLOOKUP(E1:E7010,種目一覧!D1:G506,4,0)</f>
        <v>0</v>
      </c>
      <c r="H310" s="106" t="str">
        <f>VLOOKUP(E1:E7010,種目一覧!D1:E506,2,0)</f>
        <v>　</v>
      </c>
      <c r="I310" s="249"/>
      <c r="J310" s="250" t="str">
        <f t="shared" si="66"/>
        <v/>
      </c>
      <c r="K310" s="108" t="str">
        <f>IF(J310="","",RANK(I310,I305:I311,1))</f>
        <v/>
      </c>
      <c r="L310" s="109" t="str">
        <f>IF(I310="","",IF(I310&gt;M303,"","※"))</f>
        <v/>
      </c>
      <c r="M310" s="247" t="str">
        <f t="shared" si="67"/>
        <v/>
      </c>
      <c r="N310" s="248"/>
    </row>
    <row r="311" spans="1:14" s="242" customFormat="1" ht="19.5" hidden="1" customHeight="1">
      <c r="D311" s="104" t="s">
        <v>186</v>
      </c>
      <c r="E311" s="110" t="str">
        <f>CONCATENATE(E304,"-",B304,"-",D311)</f>
        <v>20-2-7</v>
      </c>
      <c r="F311" s="123" t="str">
        <f>VLOOKUP(E1:E7010,種目一覧!D1:F506,3,0)</f>
        <v>　</v>
      </c>
      <c r="G311" s="112">
        <f>VLOOKUP(E1:E7010,種目一覧!D1:G506,4,0)</f>
        <v>0</v>
      </c>
      <c r="H311" s="106" t="str">
        <f>VLOOKUP(E1:E7010,種目一覧!D1:E506,2,0)</f>
        <v>　</v>
      </c>
      <c r="I311" s="249"/>
      <c r="J311" s="250" t="str">
        <f t="shared" si="66"/>
        <v/>
      </c>
      <c r="K311" s="108" t="str">
        <f>IF(J311="","",RANK(I311,I305:I311,1))</f>
        <v/>
      </c>
      <c r="L311" s="109" t="str">
        <f>IF(I311="","",IF(I311&gt;M303,"","※"))</f>
        <v/>
      </c>
      <c r="M311" s="247" t="str">
        <f t="shared" si="67"/>
        <v/>
      </c>
      <c r="N311" s="248"/>
    </row>
    <row r="313" spans="1:14" s="252" customFormat="1" ht="19.5" customHeight="1">
      <c r="A313" s="23" t="s">
        <v>206</v>
      </c>
      <c r="J313" s="118" t="s">
        <v>170</v>
      </c>
      <c r="L313" s="118" t="str">
        <f>VLOOKUP(E314,大会記録!E1:F89,2,0)</f>
        <v xml:space="preserve"> 　23.92</v>
      </c>
      <c r="M313" s="253">
        <f>VLOOKUP(E314,大会記録!E1:G89,3,0)</f>
        <v>2392</v>
      </c>
    </row>
    <row r="314" spans="1:14" s="242" customFormat="1" ht="19.5" customHeight="1">
      <c r="B314" s="80">
        <v>1</v>
      </c>
      <c r="C314" s="81" t="s">
        <v>171</v>
      </c>
      <c r="D314" s="119"/>
      <c r="E314" s="83">
        <v>21</v>
      </c>
      <c r="F314" s="124" t="s">
        <v>172</v>
      </c>
      <c r="G314" s="85" t="s">
        <v>173</v>
      </c>
      <c r="H314" s="86" t="s">
        <v>174</v>
      </c>
      <c r="I314" s="86" t="s">
        <v>442</v>
      </c>
      <c r="J314" s="87" t="s">
        <v>176</v>
      </c>
      <c r="K314" s="86" t="s">
        <v>177</v>
      </c>
      <c r="L314" s="88"/>
      <c r="M314" s="89" t="s">
        <v>178</v>
      </c>
      <c r="N314" s="244"/>
    </row>
    <row r="315" spans="1:14" s="242" customFormat="1" ht="19.5" customHeight="1">
      <c r="D315" s="92" t="s">
        <v>179</v>
      </c>
      <c r="E315" s="93" t="str">
        <f>CONCATENATE(E314,"-",B314,"-",D315)</f>
        <v>21-1-1</v>
      </c>
      <c r="F315" s="125" t="str">
        <f>VLOOKUP(E1:E7010,種目一覧!D1:F506,3,0)</f>
        <v>　</v>
      </c>
      <c r="G315" s="95">
        <f>VLOOKUP(E1:E7010,種目一覧!D1:G506,4,0)</f>
        <v>0</v>
      </c>
      <c r="H315" s="96" t="str">
        <f>VLOOKUP(E1:E7010,種目一覧!D1:E506,2,0)</f>
        <v>　</v>
      </c>
      <c r="I315" s="245"/>
      <c r="J315" s="246" t="str">
        <f t="shared" ref="J315:J321" si="68">IF(I315="","",IF(LEN(I315)=5,LEFT(I315,1)&amp;":"&amp;MID(I315,2,2)&amp;"."&amp;RIGHT(I315,2),LEFT(I315,2)&amp;"."&amp;RIGHT(I315,2)))</f>
        <v/>
      </c>
      <c r="K315" s="99" t="str">
        <f>IF(J315="","",RANK(I315,I315:I321,1))</f>
        <v/>
      </c>
      <c r="L315" s="100" t="str">
        <f>IF(I315="","",IF(I315&gt;M313,"","※"))</f>
        <v/>
      </c>
      <c r="M315" s="247" t="str">
        <f t="shared" ref="M315:M321" si="69">IF($J315="","",RANK(I315,$I$315:$I$341,1))</f>
        <v/>
      </c>
      <c r="N315" s="248"/>
    </row>
    <row r="316" spans="1:14" s="242" customFormat="1" ht="19.5" customHeight="1">
      <c r="D316" s="92" t="s">
        <v>181</v>
      </c>
      <c r="E316" s="93" t="str">
        <f>CONCATENATE(E314,"-",B314,"-",D316)</f>
        <v>21-1-2</v>
      </c>
      <c r="F316" s="125" t="str">
        <f>VLOOKUP(E1:E7010,種目一覧!D1:F506,3,0)</f>
        <v>飯田　謙次</v>
      </c>
      <c r="G316" s="103" t="str">
        <f>VLOOKUP(E1:E7010,種目一覧!D1:G506,4,0)</f>
        <v>いいだ　けんじ</v>
      </c>
      <c r="H316" s="96" t="str">
        <f>VLOOKUP(E1:E7010,種目一覧!D1:E506,2,0)</f>
        <v>三井住友信託</v>
      </c>
      <c r="I316" s="245"/>
      <c r="J316" s="246" t="str">
        <f t="shared" si="68"/>
        <v/>
      </c>
      <c r="K316" s="99" t="str">
        <f>IF(J316="","",RANK(I316,I315:I321,1))</f>
        <v/>
      </c>
      <c r="L316" s="100" t="str">
        <f>IF(I316="","",IF(I316&gt;M313,"","※"))</f>
        <v/>
      </c>
      <c r="M316" s="247" t="str">
        <f t="shared" si="69"/>
        <v/>
      </c>
      <c r="N316" s="248"/>
    </row>
    <row r="317" spans="1:14" s="242" customFormat="1" ht="19.5" customHeight="1">
      <c r="D317" s="92" t="s">
        <v>182</v>
      </c>
      <c r="E317" s="93" t="str">
        <f>CONCATENATE(E314,"-",B314,"-",D317)</f>
        <v>21-1-3</v>
      </c>
      <c r="F317" s="125" t="str">
        <f>VLOOKUP(E1:E7010,種目一覧!D1:F506,3,0)</f>
        <v>柳本　壮史</v>
      </c>
      <c r="G317" s="103" t="str">
        <f>VLOOKUP(E1:E7010,種目一覧!D1:G506,4,0)</f>
        <v>やなぎもと　まさふみ</v>
      </c>
      <c r="H317" s="96" t="str">
        <f>VLOOKUP(E1:E7010,種目一覧!D1:E506,2,0)</f>
        <v>三菱UFJ信託</v>
      </c>
      <c r="I317" s="245"/>
      <c r="J317" s="246" t="str">
        <f t="shared" si="68"/>
        <v/>
      </c>
      <c r="K317" s="99" t="str">
        <f>IF(J317="","",RANK(I317,I315:I321,1))</f>
        <v/>
      </c>
      <c r="L317" s="100" t="str">
        <f>IF(I317="","",IF(I317&gt;M313,"","※"))</f>
        <v/>
      </c>
      <c r="M317" s="247" t="str">
        <f t="shared" si="69"/>
        <v/>
      </c>
      <c r="N317" s="248"/>
    </row>
    <row r="318" spans="1:14" s="242" customFormat="1" ht="19.5" customHeight="1">
      <c r="D318" s="92" t="s">
        <v>183</v>
      </c>
      <c r="E318" s="93" t="str">
        <f>CONCATENATE(E314,"-",B314,"-",D318)</f>
        <v>21-1-4</v>
      </c>
      <c r="F318" s="125" t="str">
        <f>VLOOKUP(E1:E7010,種目一覧!D1:F506,3,0)</f>
        <v>森　卓也</v>
      </c>
      <c r="G318" s="103" t="str">
        <f>VLOOKUP(E1:E7010,種目一覧!D1:G506,4,0)</f>
        <v>もり　たくや</v>
      </c>
      <c r="H318" s="96" t="str">
        <f>VLOOKUP(E1:E7010,種目一覧!D1:E506,2,0)</f>
        <v>三菱UFJ信託</v>
      </c>
      <c r="I318" s="245"/>
      <c r="J318" s="246" t="str">
        <f t="shared" si="68"/>
        <v/>
      </c>
      <c r="K318" s="99" t="str">
        <f>IF(J318="","",RANK(I318,I315:I321,1))</f>
        <v/>
      </c>
      <c r="L318" s="100" t="str">
        <f>IF(I318="","",IF(I318&gt;M313,"","※"))</f>
        <v/>
      </c>
      <c r="M318" s="247" t="str">
        <f t="shared" si="69"/>
        <v/>
      </c>
      <c r="N318" s="248"/>
    </row>
    <row r="319" spans="1:14" s="242" customFormat="1" ht="19.5" customHeight="1">
      <c r="D319" s="92" t="s">
        <v>184</v>
      </c>
      <c r="E319" s="93" t="str">
        <f>CONCATENATE(E314,"-",B314,"-",D319)</f>
        <v>21-1-5</v>
      </c>
      <c r="F319" s="125" t="str">
        <f>VLOOKUP(E1:E7010,種目一覧!D1:F506,3,0)</f>
        <v>　</v>
      </c>
      <c r="G319" s="95">
        <f>VLOOKUP(E1:E7010,種目一覧!D1:G506,4,0)</f>
        <v>0</v>
      </c>
      <c r="H319" s="96" t="str">
        <f>VLOOKUP(E1:E7010,種目一覧!D1:E506,2,0)</f>
        <v>　</v>
      </c>
      <c r="I319" s="245"/>
      <c r="J319" s="246" t="str">
        <f t="shared" si="68"/>
        <v/>
      </c>
      <c r="K319" s="99" t="str">
        <f>IF(J319="","",RANK(I319,I315:I321,1))</f>
        <v/>
      </c>
      <c r="L319" s="100" t="str">
        <f>IF(I319="","",IF(I319&gt;M313,"","※"))</f>
        <v/>
      </c>
      <c r="M319" s="247" t="str">
        <f t="shared" si="69"/>
        <v/>
      </c>
      <c r="N319" s="248"/>
    </row>
    <row r="320" spans="1:14" s="242" customFormat="1" ht="19.5" customHeight="1">
      <c r="D320" s="104" t="s">
        <v>185</v>
      </c>
      <c r="E320" s="110" t="str">
        <f>CONCATENATE(E314,"-",B314,"-",D320)</f>
        <v>21-1-6</v>
      </c>
      <c r="F320" s="123" t="str">
        <f>VLOOKUP(E1:E7010,種目一覧!D1:F506,3,0)</f>
        <v>　</v>
      </c>
      <c r="G320" s="112">
        <f>VLOOKUP(E1:E7010,種目一覧!D1:G506,4,0)</f>
        <v>0</v>
      </c>
      <c r="H320" s="106" t="str">
        <f>VLOOKUP(E1:E7010,種目一覧!D1:E506,2,0)</f>
        <v>　</v>
      </c>
      <c r="I320" s="249"/>
      <c r="J320" s="250" t="str">
        <f t="shared" si="68"/>
        <v/>
      </c>
      <c r="K320" s="108" t="str">
        <f>IF(J320="","",RANK(I320,I315:I321,1))</f>
        <v/>
      </c>
      <c r="L320" s="109" t="str">
        <f>IF(I320="","",IF(I320&gt;M313,"","※"))</f>
        <v/>
      </c>
      <c r="M320" s="247" t="str">
        <f t="shared" si="69"/>
        <v/>
      </c>
      <c r="N320" s="248"/>
    </row>
    <row r="321" spans="2:14" s="242" customFormat="1" ht="19.5" hidden="1" customHeight="1">
      <c r="D321" s="104" t="s">
        <v>186</v>
      </c>
      <c r="E321" s="110" t="str">
        <f>CONCATENATE(E314,"-",B314,"-",D321)</f>
        <v>21-1-7</v>
      </c>
      <c r="F321" s="123" t="str">
        <f>VLOOKUP(E1:E7010,種目一覧!D1:F506,3,0)</f>
        <v>　</v>
      </c>
      <c r="G321" s="112">
        <f>VLOOKUP(E1:E7010,種目一覧!D1:G506,4,0)</f>
        <v>0</v>
      </c>
      <c r="H321" s="106" t="str">
        <f>VLOOKUP(E1:E7010,種目一覧!D1:E506,2,0)</f>
        <v>　</v>
      </c>
      <c r="I321" s="249"/>
      <c r="J321" s="250" t="str">
        <f t="shared" si="68"/>
        <v/>
      </c>
      <c r="K321" s="108" t="str">
        <f>IF(J321="","",RANK(I321,I315:I321,1))</f>
        <v/>
      </c>
      <c r="L321" s="109" t="str">
        <f>IF(I321="","",IF(I321&gt;M313,"","※"))</f>
        <v/>
      </c>
      <c r="M321" s="247" t="str">
        <f t="shared" si="69"/>
        <v/>
      </c>
      <c r="N321" s="248"/>
    </row>
    <row r="323" spans="2:14" s="252" customFormat="1" ht="19.5" customHeight="1">
      <c r="J323" s="118" t="s">
        <v>170</v>
      </c>
      <c r="L323" s="118" t="str">
        <f>VLOOKUP(E324,大会記録!E1:F89,2,0)</f>
        <v xml:space="preserve"> 　23.92</v>
      </c>
      <c r="M323" s="253">
        <f>VLOOKUP(E324,大会記録!E1:G89,3,0)</f>
        <v>2392</v>
      </c>
    </row>
    <row r="324" spans="2:14" s="242" customFormat="1" ht="19.5" customHeight="1">
      <c r="B324" s="80">
        <v>2</v>
      </c>
      <c r="C324" s="81" t="s">
        <v>171</v>
      </c>
      <c r="D324" s="119"/>
      <c r="E324" s="83">
        <v>21</v>
      </c>
      <c r="F324" s="124" t="s">
        <v>172</v>
      </c>
      <c r="G324" s="85" t="s">
        <v>173</v>
      </c>
      <c r="H324" s="86" t="s">
        <v>174</v>
      </c>
      <c r="I324" s="86" t="s">
        <v>442</v>
      </c>
      <c r="J324" s="87" t="s">
        <v>176</v>
      </c>
      <c r="K324" s="86" t="s">
        <v>177</v>
      </c>
      <c r="L324" s="88"/>
      <c r="M324" s="89" t="s">
        <v>178</v>
      </c>
      <c r="N324" s="244"/>
    </row>
    <row r="325" spans="2:14" s="242" customFormat="1" ht="19.5" customHeight="1">
      <c r="D325" s="92" t="s">
        <v>179</v>
      </c>
      <c r="E325" s="93" t="str">
        <f>CONCATENATE(E324,"-",B324,"-",D325)</f>
        <v>21-2-1</v>
      </c>
      <c r="F325" s="125" t="str">
        <f>VLOOKUP(E1:E7010,種目一覧!D1:F506,3,0)</f>
        <v>　</v>
      </c>
      <c r="G325" s="95">
        <f>VLOOKUP(E1:E7010,種目一覧!D1:G506,4,0)</f>
        <v>0</v>
      </c>
      <c r="H325" s="96" t="str">
        <f>VLOOKUP(E1:E7010,種目一覧!D1:E506,2,0)</f>
        <v>　</v>
      </c>
      <c r="I325" s="245"/>
      <c r="J325" s="246" t="str">
        <f t="shared" ref="J325:J331" si="70">IF(I325="","",IF(LEN(I325)=5,LEFT(I325,1)&amp;":"&amp;MID(I325,2,2)&amp;"."&amp;RIGHT(I325,2),LEFT(I325,2)&amp;"."&amp;RIGHT(I325,2)))</f>
        <v/>
      </c>
      <c r="K325" s="99" t="str">
        <f>IF(J325="","",RANK(I325,I325:I331,1))</f>
        <v/>
      </c>
      <c r="L325" s="100" t="str">
        <f>IF(I325="","",IF(I325&gt;M323,"","※"))</f>
        <v/>
      </c>
      <c r="M325" s="247" t="str">
        <f t="shared" ref="M325:M331" si="71">IF($J325="","",RANK(I325,$I$315:$I$341,1))</f>
        <v/>
      </c>
      <c r="N325" s="248"/>
    </row>
    <row r="326" spans="2:14" s="242" customFormat="1" ht="19.5" customHeight="1">
      <c r="D326" s="92" t="s">
        <v>181</v>
      </c>
      <c r="E326" s="93" t="str">
        <f>CONCATENATE(E324,"-",B324,"-",D326)</f>
        <v>21-2-2</v>
      </c>
      <c r="F326" s="125" t="str">
        <f>VLOOKUP(E1:E7010,種目一覧!D1:F506,3,0)</f>
        <v>鎌田　陽介</v>
      </c>
      <c r="G326" s="103" t="str">
        <f>VLOOKUP(E1:E7010,種目一覧!D1:G506,4,0)</f>
        <v>かまた　ようすけ</v>
      </c>
      <c r="H326" s="96" t="str">
        <f>VLOOKUP(E1:E7010,種目一覧!D1:E506,2,0)</f>
        <v>三菱UFJ銀行</v>
      </c>
      <c r="I326" s="245"/>
      <c r="J326" s="246" t="str">
        <f t="shared" si="70"/>
        <v/>
      </c>
      <c r="K326" s="99" t="str">
        <f>IF(J326="","",RANK(I326,I325:I331,1))</f>
        <v/>
      </c>
      <c r="L326" s="100" t="str">
        <f>IF(I326="","",IF(I326&gt;M323,"","※"))</f>
        <v/>
      </c>
      <c r="M326" s="247" t="str">
        <f t="shared" si="71"/>
        <v/>
      </c>
      <c r="N326" s="248"/>
    </row>
    <row r="327" spans="2:14" s="242" customFormat="1" ht="19.5" customHeight="1">
      <c r="D327" s="92" t="s">
        <v>182</v>
      </c>
      <c r="E327" s="93" t="str">
        <f>CONCATENATE(E324,"-",B324,"-",D327)</f>
        <v>21-2-3</v>
      </c>
      <c r="F327" s="125" t="str">
        <f>VLOOKUP(E1:E7010,種目一覧!D1:F506,3,0)</f>
        <v>田口　勇太</v>
      </c>
      <c r="G327" s="103" t="str">
        <f>VLOOKUP(E1:E7010,種目一覧!D1:G506,4,0)</f>
        <v>たぐち　ゆうた</v>
      </c>
      <c r="H327" s="96" t="str">
        <f>VLOOKUP(E1:E7010,種目一覧!D1:E506,2,0)</f>
        <v>みずほ</v>
      </c>
      <c r="I327" s="245"/>
      <c r="J327" s="246" t="str">
        <f t="shared" si="70"/>
        <v/>
      </c>
      <c r="K327" s="99" t="str">
        <f>IF(J327="","",RANK(I327,I325:I331,1))</f>
        <v/>
      </c>
      <c r="L327" s="100" t="str">
        <f>IF(I327="","",IF(I327&gt;M323,"","※"))</f>
        <v/>
      </c>
      <c r="M327" s="247" t="str">
        <f t="shared" si="71"/>
        <v/>
      </c>
      <c r="N327" s="248"/>
    </row>
    <row r="328" spans="2:14" s="242" customFormat="1" ht="19.5" customHeight="1">
      <c r="D328" s="92" t="s">
        <v>183</v>
      </c>
      <c r="E328" s="93" t="str">
        <f>CONCATENATE(E324,"-",B324,"-",D328)</f>
        <v>21-2-4</v>
      </c>
      <c r="F328" s="125" t="str">
        <f>VLOOKUP(E1:E7010,種目一覧!D1:F506,3,0)</f>
        <v>大津　太郎</v>
      </c>
      <c r="G328" s="103" t="str">
        <f>VLOOKUP(E1:E7010,種目一覧!D1:G506,4,0)</f>
        <v>おおつ　たろう</v>
      </c>
      <c r="H328" s="96" t="str">
        <f>VLOOKUP(E1:E7010,種目一覧!D1:E506,2,0)</f>
        <v>みずほ</v>
      </c>
      <c r="I328" s="245"/>
      <c r="J328" s="246" t="str">
        <f t="shared" si="70"/>
        <v/>
      </c>
      <c r="K328" s="99" t="str">
        <f>IF(J328="","",RANK(I328,I325:I331,1))</f>
        <v/>
      </c>
      <c r="L328" s="100" t="str">
        <f>IF(I328="","",IF(I328&gt;M323,"","※"))</f>
        <v/>
      </c>
      <c r="M328" s="247" t="str">
        <f t="shared" si="71"/>
        <v/>
      </c>
      <c r="N328" s="248"/>
    </row>
    <row r="329" spans="2:14" s="242" customFormat="1" ht="19.5" customHeight="1">
      <c r="D329" s="92" t="s">
        <v>184</v>
      </c>
      <c r="E329" s="93" t="str">
        <f>CONCATENATE(E324,"-",B324,"-",D329)</f>
        <v>21-2-5</v>
      </c>
      <c r="F329" s="125" t="str">
        <f>VLOOKUP(E1:E7010,種目一覧!D1:F506,3,0)</f>
        <v>　</v>
      </c>
      <c r="G329" s="95">
        <f>VLOOKUP(E1:E7010,種目一覧!D1:G506,4,0)</f>
        <v>0</v>
      </c>
      <c r="H329" s="96" t="str">
        <f>VLOOKUP(E1:E7010,種目一覧!D1:E506,2,0)</f>
        <v>　</v>
      </c>
      <c r="I329" s="245"/>
      <c r="J329" s="246" t="str">
        <f t="shared" si="70"/>
        <v/>
      </c>
      <c r="K329" s="99" t="str">
        <f>IF(J329="","",RANK(I329,I325:I331,1))</f>
        <v/>
      </c>
      <c r="L329" s="100" t="str">
        <f>IF(I329="","",IF(I329&gt;M323,"","※"))</f>
        <v/>
      </c>
      <c r="M329" s="247" t="str">
        <f t="shared" si="71"/>
        <v/>
      </c>
      <c r="N329" s="248"/>
    </row>
    <row r="330" spans="2:14" s="242" customFormat="1" ht="19.5" customHeight="1">
      <c r="D330" s="104" t="s">
        <v>185</v>
      </c>
      <c r="E330" s="110" t="str">
        <f>CONCATENATE(E324,"-",B324,"-",D330)</f>
        <v>21-2-6</v>
      </c>
      <c r="F330" s="123" t="str">
        <f>VLOOKUP(E1:E7010,種目一覧!D1:F506,3,0)</f>
        <v>　</v>
      </c>
      <c r="G330" s="112">
        <f>VLOOKUP(E1:E7010,種目一覧!D1:G506,4,0)</f>
        <v>0</v>
      </c>
      <c r="H330" s="106" t="str">
        <f>VLOOKUP(E1:E7010,種目一覧!D1:E506,2,0)</f>
        <v>　</v>
      </c>
      <c r="I330" s="249"/>
      <c r="J330" s="250" t="str">
        <f t="shared" si="70"/>
        <v/>
      </c>
      <c r="K330" s="108" t="str">
        <f>IF(J330="","",RANK(I330,I325:I331,1))</f>
        <v/>
      </c>
      <c r="L330" s="109" t="str">
        <f>IF(I330="","",IF(I330&gt;M323,"","※"))</f>
        <v/>
      </c>
      <c r="M330" s="247" t="str">
        <f t="shared" si="71"/>
        <v/>
      </c>
      <c r="N330" s="248"/>
    </row>
    <row r="331" spans="2:14" s="242" customFormat="1" ht="19.5" hidden="1" customHeight="1">
      <c r="D331" s="104" t="s">
        <v>186</v>
      </c>
      <c r="E331" s="110" t="str">
        <f>CONCATENATE(E324,"-",B324,"-",D331)</f>
        <v>21-2-7</v>
      </c>
      <c r="F331" s="123" t="str">
        <f>VLOOKUP(E1:E7010,種目一覧!D1:F506,3,0)</f>
        <v>　</v>
      </c>
      <c r="G331" s="112">
        <f>VLOOKUP(E1:E7010,種目一覧!D1:G506,4,0)</f>
        <v>0</v>
      </c>
      <c r="H331" s="106" t="str">
        <f>VLOOKUP(E1:E7010,種目一覧!D1:E506,2,0)</f>
        <v>　</v>
      </c>
      <c r="I331" s="249"/>
      <c r="J331" s="250" t="str">
        <f t="shared" si="70"/>
        <v/>
      </c>
      <c r="K331" s="108" t="str">
        <f>IF(J331="","",RANK(I331,I325:I331,1))</f>
        <v/>
      </c>
      <c r="L331" s="109" t="str">
        <f>IF(I331="","",IF(I331&gt;M323,"","※"))</f>
        <v/>
      </c>
      <c r="M331" s="247" t="str">
        <f t="shared" si="71"/>
        <v/>
      </c>
      <c r="N331" s="248"/>
    </row>
    <row r="333" spans="2:14" s="252" customFormat="1" ht="19.5" hidden="1" customHeight="1">
      <c r="J333" s="118" t="s">
        <v>170</v>
      </c>
      <c r="L333" s="118" t="str">
        <f>VLOOKUP(E334,大会記録!E1:F89,2,0)</f>
        <v xml:space="preserve"> 　23.92</v>
      </c>
      <c r="M333" s="253">
        <f>VLOOKUP(E334,大会記録!E1:G89,3,0)</f>
        <v>2392</v>
      </c>
    </row>
    <row r="334" spans="2:14" s="242" customFormat="1" ht="19.5" hidden="1" customHeight="1">
      <c r="B334" s="80">
        <v>3</v>
      </c>
      <c r="C334" s="81" t="s">
        <v>171</v>
      </c>
      <c r="D334" s="119"/>
      <c r="E334" s="83">
        <v>21</v>
      </c>
      <c r="F334" s="124" t="s">
        <v>172</v>
      </c>
      <c r="G334" s="85" t="s">
        <v>173</v>
      </c>
      <c r="H334" s="86" t="s">
        <v>174</v>
      </c>
      <c r="I334" s="86" t="s">
        <v>442</v>
      </c>
      <c r="J334" s="87" t="s">
        <v>176</v>
      </c>
      <c r="K334" s="86" t="s">
        <v>177</v>
      </c>
      <c r="L334" s="88"/>
      <c r="M334" s="89" t="s">
        <v>178</v>
      </c>
      <c r="N334" s="244"/>
    </row>
    <row r="335" spans="2:14" s="242" customFormat="1" ht="19.5" hidden="1" customHeight="1">
      <c r="D335" s="92" t="s">
        <v>179</v>
      </c>
      <c r="E335" s="93" t="str">
        <f>CONCATENATE(E334,"-",B334,"-",D335)</f>
        <v>21-3-1</v>
      </c>
      <c r="F335" s="127">
        <f>VLOOKUP(E1:E7010,種目一覧!D1:F506,3,0)</f>
        <v>0</v>
      </c>
      <c r="G335" s="95">
        <f>VLOOKUP(E1:E7010,種目一覧!D1:G506,4,0)</f>
        <v>0</v>
      </c>
      <c r="H335" s="126">
        <f>VLOOKUP(E1:E7010,種目一覧!D1:E506,2,0)</f>
        <v>0</v>
      </c>
      <c r="I335" s="245"/>
      <c r="J335" s="246" t="str">
        <f t="shared" ref="J335:J341" si="72">IF(I335="","",IF(LEN(I335)=5,LEFT(I335,1)&amp;":"&amp;MID(I335,2,2)&amp;"."&amp;RIGHT(I335,2),LEFT(I335,2)&amp;"."&amp;RIGHT(I335,2)))</f>
        <v/>
      </c>
      <c r="K335" s="99" t="str">
        <f>IF(J335="","",RANK(I335,I335:I341,1))</f>
        <v/>
      </c>
      <c r="L335" s="100" t="str">
        <f>IF(I335="","",IF(I335&gt;M333,"","※"))</f>
        <v/>
      </c>
      <c r="M335" s="247" t="str">
        <f t="shared" ref="M335:M341" si="73">IF($J335="","",RANK(I335,$I$315:$I$341,1))</f>
        <v/>
      </c>
      <c r="N335" s="248"/>
    </row>
    <row r="336" spans="2:14" s="242" customFormat="1" ht="19.5" hidden="1" customHeight="1">
      <c r="D336" s="92" t="s">
        <v>181</v>
      </c>
      <c r="E336" s="93" t="str">
        <f>CONCATENATE(E334,"-",B334,"-",D336)</f>
        <v>21-3-2</v>
      </c>
      <c r="F336" s="127">
        <f>VLOOKUP(E1:E7010,種目一覧!D1:F506,3,0)</f>
        <v>0</v>
      </c>
      <c r="G336" s="95">
        <f>VLOOKUP(E1:E7010,種目一覧!D1:G506,4,0)</f>
        <v>0</v>
      </c>
      <c r="H336" s="126">
        <f>VLOOKUP(E1:E7010,種目一覧!D1:E506,2,0)</f>
        <v>0</v>
      </c>
      <c r="I336" s="245"/>
      <c r="J336" s="246" t="str">
        <f t="shared" si="72"/>
        <v/>
      </c>
      <c r="K336" s="99" t="str">
        <f>IF(J336="","",RANK(I336,I335:I341,1))</f>
        <v/>
      </c>
      <c r="L336" s="100" t="str">
        <f>IF(I336="","",IF(I336&gt;M333,"","※"))</f>
        <v/>
      </c>
      <c r="M336" s="247" t="str">
        <f t="shared" si="73"/>
        <v/>
      </c>
      <c r="N336" s="248"/>
    </row>
    <row r="337" spans="1:14" s="242" customFormat="1" ht="19.5" hidden="1" customHeight="1">
      <c r="D337" s="92" t="s">
        <v>182</v>
      </c>
      <c r="E337" s="93" t="str">
        <f>CONCATENATE(E334,"-",B334,"-",D337)</f>
        <v>21-3-3</v>
      </c>
      <c r="F337" s="127">
        <f>VLOOKUP(E1:E7010,種目一覧!D1:F506,3,0)</f>
        <v>0</v>
      </c>
      <c r="G337" s="95">
        <f>VLOOKUP(E1:E7010,種目一覧!D1:G506,4,0)</f>
        <v>0</v>
      </c>
      <c r="H337" s="126">
        <f>VLOOKUP(E1:E7010,種目一覧!D1:E506,2,0)</f>
        <v>0</v>
      </c>
      <c r="I337" s="245"/>
      <c r="J337" s="246" t="str">
        <f t="shared" si="72"/>
        <v/>
      </c>
      <c r="K337" s="99" t="str">
        <f>IF(J337="","",RANK(I337,I335:I341,1))</f>
        <v/>
      </c>
      <c r="L337" s="100" t="str">
        <f>IF(I337="","",IF(I337&gt;M333,"","※"))</f>
        <v/>
      </c>
      <c r="M337" s="247" t="str">
        <f t="shared" si="73"/>
        <v/>
      </c>
      <c r="N337" s="248"/>
    </row>
    <row r="338" spans="1:14" s="242" customFormat="1" ht="19.5" hidden="1" customHeight="1">
      <c r="D338" s="92" t="s">
        <v>183</v>
      </c>
      <c r="E338" s="93" t="str">
        <f>CONCATENATE(E334,"-",B334,"-",D338)</f>
        <v>21-3-4</v>
      </c>
      <c r="F338" s="127">
        <f>VLOOKUP(E1:E7010,種目一覧!D1:F506,3,0)</f>
        <v>0</v>
      </c>
      <c r="G338" s="95">
        <f>VLOOKUP(E1:E7010,種目一覧!D1:G506,4,0)</f>
        <v>0</v>
      </c>
      <c r="H338" s="126">
        <f>VLOOKUP(E1:E7010,種目一覧!D1:E506,2,0)</f>
        <v>0</v>
      </c>
      <c r="I338" s="245"/>
      <c r="J338" s="246" t="str">
        <f t="shared" si="72"/>
        <v/>
      </c>
      <c r="K338" s="99" t="str">
        <f>IF(J338="","",RANK(I338,I335:I341,1))</f>
        <v/>
      </c>
      <c r="L338" s="100" t="str">
        <f>IF(I338="","",IF(I338&gt;M333,"","※"))</f>
        <v/>
      </c>
      <c r="M338" s="247" t="str">
        <f t="shared" si="73"/>
        <v/>
      </c>
      <c r="N338" s="248"/>
    </row>
    <row r="339" spans="1:14" s="242" customFormat="1" ht="19.5" hidden="1" customHeight="1">
      <c r="D339" s="92" t="s">
        <v>184</v>
      </c>
      <c r="E339" s="93" t="str">
        <f>CONCATENATE(E334,"-",B334,"-",D339)</f>
        <v>21-3-5</v>
      </c>
      <c r="F339" s="127">
        <f>VLOOKUP(E1:E7010,種目一覧!D1:F506,3,0)</f>
        <v>0</v>
      </c>
      <c r="G339" s="95">
        <f>VLOOKUP(E1:E7010,種目一覧!D1:G506,4,0)</f>
        <v>0</v>
      </c>
      <c r="H339" s="126">
        <f>VLOOKUP(E1:E7010,種目一覧!D1:E506,2,0)</f>
        <v>0</v>
      </c>
      <c r="I339" s="245"/>
      <c r="J339" s="246" t="str">
        <f t="shared" si="72"/>
        <v/>
      </c>
      <c r="K339" s="99" t="str">
        <f>IF(J339="","",RANK(I339,I335:I341,1))</f>
        <v/>
      </c>
      <c r="L339" s="100" t="str">
        <f>IF(I339="","",IF(I339&gt;M333,"","※"))</f>
        <v/>
      </c>
      <c r="M339" s="247" t="str">
        <f t="shared" si="73"/>
        <v/>
      </c>
      <c r="N339" s="248"/>
    </row>
    <row r="340" spans="1:14" s="242" customFormat="1" ht="19.5" hidden="1" customHeight="1">
      <c r="D340" s="92" t="s">
        <v>185</v>
      </c>
      <c r="E340" s="93" t="str">
        <f>CONCATENATE(E334,"-",B334,"-",D340)</f>
        <v>21-3-6</v>
      </c>
      <c r="F340" s="127">
        <f>VLOOKUP(E1:E7010,種目一覧!D1:F506,3,0)</f>
        <v>0</v>
      </c>
      <c r="G340" s="95">
        <f>VLOOKUP(E1:E7010,種目一覧!D1:G506,4,0)</f>
        <v>0</v>
      </c>
      <c r="H340" s="126">
        <f>VLOOKUP(E1:E7010,種目一覧!D1:E506,2,0)</f>
        <v>0</v>
      </c>
      <c r="I340" s="245"/>
      <c r="J340" s="246" t="str">
        <f t="shared" si="72"/>
        <v/>
      </c>
      <c r="K340" s="99" t="str">
        <f>IF(J340="","",RANK(I340,I335:I341,1))</f>
        <v/>
      </c>
      <c r="L340" s="100" t="str">
        <f>IF(I340="","",IF(I340&gt;M333,"","※"))</f>
        <v/>
      </c>
      <c r="M340" s="247" t="str">
        <f t="shared" si="73"/>
        <v/>
      </c>
      <c r="N340" s="248"/>
    </row>
    <row r="341" spans="1:14" s="242" customFormat="1" ht="19.5" hidden="1" customHeight="1">
      <c r="D341" s="104" t="s">
        <v>186</v>
      </c>
      <c r="E341" s="110" t="str">
        <f>CONCATENATE(E334,"-",B334,"-",D341)</f>
        <v>21-3-7</v>
      </c>
      <c r="F341" s="111">
        <f>VLOOKUP(E1:E7010,種目一覧!D1:F506,3,0)</f>
        <v>0</v>
      </c>
      <c r="G341" s="112">
        <f>VLOOKUP(E1:E7010,種目一覧!D1:G506,4,0)</f>
        <v>0</v>
      </c>
      <c r="H341" s="113">
        <f>VLOOKUP(E1:E7010,種目一覧!D1:E506,2,0)</f>
        <v>0</v>
      </c>
      <c r="I341" s="249"/>
      <c r="J341" s="250" t="str">
        <f t="shared" si="72"/>
        <v/>
      </c>
      <c r="K341" s="108" t="str">
        <f>IF(J341="","",RANK(I341,I335:I341,1))</f>
        <v/>
      </c>
      <c r="L341" s="109" t="str">
        <f>IF(I341="","",IF(I341&gt;M333,"","※"))</f>
        <v/>
      </c>
      <c r="M341" s="247" t="str">
        <f t="shared" si="73"/>
        <v/>
      </c>
      <c r="N341" s="248"/>
    </row>
    <row r="343" spans="1:14" s="252" customFormat="1" ht="19.5" customHeight="1">
      <c r="A343" s="23" t="s">
        <v>207</v>
      </c>
      <c r="J343" s="118" t="s">
        <v>170</v>
      </c>
      <c r="L343" s="118" t="str">
        <f>VLOOKUP(E344,大会記録!E1:F89,2,0)</f>
        <v>22.90</v>
      </c>
      <c r="M343" s="253">
        <f>VLOOKUP(E344,大会記録!E1:G89,3,0)</f>
        <v>2290</v>
      </c>
    </row>
    <row r="344" spans="1:14" s="242" customFormat="1" ht="19.5" customHeight="1">
      <c r="B344" s="80">
        <v>1</v>
      </c>
      <c r="C344" s="81" t="s">
        <v>171</v>
      </c>
      <c r="D344" s="119"/>
      <c r="E344" s="83">
        <v>22</v>
      </c>
      <c r="F344" s="124" t="s">
        <v>172</v>
      </c>
      <c r="G344" s="85" t="s">
        <v>173</v>
      </c>
      <c r="H344" s="86" t="s">
        <v>174</v>
      </c>
      <c r="I344" s="86" t="s">
        <v>442</v>
      </c>
      <c r="J344" s="87" t="s">
        <v>176</v>
      </c>
      <c r="K344" s="86" t="s">
        <v>177</v>
      </c>
      <c r="L344" s="88"/>
      <c r="M344" s="89" t="s">
        <v>178</v>
      </c>
      <c r="N344" s="244"/>
    </row>
    <row r="345" spans="1:14" s="242" customFormat="1" ht="19.5" customHeight="1">
      <c r="D345" s="92" t="s">
        <v>179</v>
      </c>
      <c r="E345" s="93" t="str">
        <f>CONCATENATE(E344,"-",B344,"-",D345)</f>
        <v>22-1-1</v>
      </c>
      <c r="F345" s="125" t="str">
        <f>VLOOKUP(E1:E7010,種目一覧!D1:F506,3,0)</f>
        <v>　</v>
      </c>
      <c r="G345" s="95">
        <f>VLOOKUP(E1:E7010,種目一覧!D1:G506,4,0)</f>
        <v>0</v>
      </c>
      <c r="H345" s="96" t="str">
        <f>VLOOKUP(E1:E7010,種目一覧!D1:E506,2,0)</f>
        <v>　</v>
      </c>
      <c r="I345" s="245"/>
      <c r="J345" s="246" t="str">
        <f t="shared" ref="J345:J351" si="74">IF(I345="","",IF(LEN(I345)=5,LEFT(I345,1)&amp;":"&amp;MID(I345,2,2)&amp;"."&amp;RIGHT(I345,2),LEFT(I345,2)&amp;"."&amp;RIGHT(I345,2)))</f>
        <v/>
      </c>
      <c r="K345" s="99" t="str">
        <f>IF(J345="","",RANK(I345,I345:I351,1))</f>
        <v/>
      </c>
      <c r="L345" s="100" t="str">
        <f>IF(I345="","",IF(I345&gt;M343,"","※"))</f>
        <v/>
      </c>
      <c r="M345" s="247" t="str">
        <f t="shared" ref="M345:M351" si="75">IF($J345="","",RANK(I345,$I$345:$I$371,1))</f>
        <v/>
      </c>
      <c r="N345" s="248"/>
    </row>
    <row r="346" spans="1:14" s="242" customFormat="1" ht="19.5" customHeight="1">
      <c r="D346" s="92" t="s">
        <v>181</v>
      </c>
      <c r="E346" s="93" t="str">
        <f>CONCATENATE(E344,"-",B344,"-",D346)</f>
        <v>22-1-2</v>
      </c>
      <c r="F346" s="125" t="str">
        <f>VLOOKUP(E1:E7010,種目一覧!D1:F506,3,0)</f>
        <v>神野　洋行</v>
      </c>
      <c r="G346" s="103" t="str">
        <f>VLOOKUP(E1:E7010,種目一覧!D1:G506,4,0)</f>
        <v>じんの　ひろゆき</v>
      </c>
      <c r="H346" s="96" t="str">
        <f>VLOOKUP(E1:E7010,種目一覧!D1:E506,2,0)</f>
        <v>みずほ</v>
      </c>
      <c r="I346" s="245"/>
      <c r="J346" s="246" t="str">
        <f t="shared" si="74"/>
        <v/>
      </c>
      <c r="K346" s="99" t="str">
        <f>IF(J346="","",RANK(I346,I345:I351,1))</f>
        <v/>
      </c>
      <c r="L346" s="100" t="str">
        <f>IF(I346="","",IF(I346&gt;M343,"","※"))</f>
        <v/>
      </c>
      <c r="M346" s="247" t="str">
        <f t="shared" si="75"/>
        <v/>
      </c>
      <c r="N346" s="248"/>
    </row>
    <row r="347" spans="1:14" s="242" customFormat="1" ht="19.5" customHeight="1">
      <c r="D347" s="92" t="s">
        <v>182</v>
      </c>
      <c r="E347" s="93" t="str">
        <f>CONCATENATE(E344,"-",B344,"-",D347)</f>
        <v>22-1-3</v>
      </c>
      <c r="F347" s="125" t="str">
        <f>VLOOKUP(E1:E7010,種目一覧!D1:F506,3,0)</f>
        <v>荒木　優介</v>
      </c>
      <c r="G347" s="103" t="str">
        <f>VLOOKUP(E1:E7010,種目一覧!D1:G506,4,0)</f>
        <v>あらき　ゆうすけ</v>
      </c>
      <c r="H347" s="96" t="str">
        <f>VLOOKUP(E1:E7010,種目一覧!D1:E506,2,0)</f>
        <v>三井住友銀行</v>
      </c>
      <c r="I347" s="245"/>
      <c r="J347" s="246" t="str">
        <f t="shared" si="74"/>
        <v/>
      </c>
      <c r="K347" s="99" t="str">
        <f>IF(J347="","",RANK(I347,I345:I351,1))</f>
        <v/>
      </c>
      <c r="L347" s="100" t="str">
        <f>IF(I347="","",IF(I347&gt;M343,"","※"))</f>
        <v/>
      </c>
      <c r="M347" s="247" t="str">
        <f t="shared" si="75"/>
        <v/>
      </c>
      <c r="N347" s="248"/>
    </row>
    <row r="348" spans="1:14" s="242" customFormat="1" ht="19.5" customHeight="1">
      <c r="D348" s="92" t="s">
        <v>183</v>
      </c>
      <c r="E348" s="93" t="str">
        <f>CONCATENATE(E344,"-",B344,"-",D348)</f>
        <v>22-1-4</v>
      </c>
      <c r="F348" s="125" t="str">
        <f>VLOOKUP(E1:E7010,種目一覧!D1:F506,3,0)</f>
        <v>小形　純平</v>
      </c>
      <c r="G348" s="103" t="str">
        <f>VLOOKUP(E1:E7010,種目一覧!D1:G506,4,0)</f>
        <v>おがた　じゅんぺい</v>
      </c>
      <c r="H348" s="96" t="str">
        <f>VLOOKUP(E1:E7010,種目一覧!D1:E506,2,0)</f>
        <v>三井住友銀行</v>
      </c>
      <c r="I348" s="245"/>
      <c r="J348" s="246" t="str">
        <f t="shared" si="74"/>
        <v/>
      </c>
      <c r="K348" s="99" t="str">
        <f>IF(J348="","",RANK(I348,I345:I351,1))</f>
        <v/>
      </c>
      <c r="L348" s="100" t="str">
        <f>IF(I348="","",IF(I348&gt;M343,"","※"))</f>
        <v/>
      </c>
      <c r="M348" s="247" t="str">
        <f t="shared" si="75"/>
        <v/>
      </c>
      <c r="N348" s="248"/>
    </row>
    <row r="349" spans="1:14" s="242" customFormat="1" ht="19.5" customHeight="1">
      <c r="D349" s="92" t="s">
        <v>184</v>
      </c>
      <c r="E349" s="93" t="str">
        <f>CONCATENATE(E344,"-",B344,"-",D349)</f>
        <v>22-1-5</v>
      </c>
      <c r="F349" s="125" t="str">
        <f>VLOOKUP(E1:E7010,種目一覧!D1:F506,3,0)</f>
        <v>丸山　斗夢</v>
      </c>
      <c r="G349" s="103" t="str">
        <f>VLOOKUP(E1:E7010,種目一覧!D1:G506,4,0)</f>
        <v>まるやま　とむ</v>
      </c>
      <c r="H349" s="96" t="str">
        <f>VLOOKUP(E1:E7010,種目一覧!D1:E506,2,0)</f>
        <v>三井住友信託</v>
      </c>
      <c r="I349" s="245"/>
      <c r="J349" s="246" t="str">
        <f t="shared" si="74"/>
        <v/>
      </c>
      <c r="K349" s="99" t="str">
        <f>IF(J349="","",RANK(I349,I345:I351,1))</f>
        <v/>
      </c>
      <c r="L349" s="100" t="str">
        <f>IF(I349="","",IF(I349&gt;M343,"","※"))</f>
        <v/>
      </c>
      <c r="M349" s="247" t="str">
        <f t="shared" si="75"/>
        <v/>
      </c>
      <c r="N349" s="248"/>
    </row>
    <row r="350" spans="1:14" s="242" customFormat="1" ht="19.5" customHeight="1">
      <c r="D350" s="104" t="s">
        <v>185</v>
      </c>
      <c r="E350" s="110" t="str">
        <f>CONCATENATE(E344,"-",B344,"-",D350)</f>
        <v>22-1-6</v>
      </c>
      <c r="F350" s="123" t="str">
        <f>VLOOKUP(E1:E7010,種目一覧!D1:F506,3,0)</f>
        <v>　</v>
      </c>
      <c r="G350" s="112">
        <f>VLOOKUP(E1:E7010,種目一覧!D1:G506,4,0)</f>
        <v>0</v>
      </c>
      <c r="H350" s="106" t="str">
        <f>VLOOKUP(E1:E7010,種目一覧!D1:E506,2,0)</f>
        <v>　</v>
      </c>
      <c r="I350" s="249"/>
      <c r="J350" s="250" t="str">
        <f t="shared" si="74"/>
        <v/>
      </c>
      <c r="K350" s="108" t="str">
        <f>IF(J350="","",RANK(I350,I345:I351,1))</f>
        <v/>
      </c>
      <c r="L350" s="109" t="str">
        <f>IF(I350="","",IF(I350&gt;M343,"","※"))</f>
        <v/>
      </c>
      <c r="M350" s="247" t="str">
        <f t="shared" si="75"/>
        <v/>
      </c>
      <c r="N350" s="248"/>
    </row>
    <row r="351" spans="1:14" s="242" customFormat="1" ht="19.5" hidden="1" customHeight="1">
      <c r="D351" s="104" t="s">
        <v>186</v>
      </c>
      <c r="E351" s="110" t="str">
        <f>CONCATENATE(E344,"-",B344,"-",D351)</f>
        <v>22-1-7</v>
      </c>
      <c r="F351" s="123" t="str">
        <f>VLOOKUP(E1:E7010,種目一覧!D1:F506,3,0)</f>
        <v>　</v>
      </c>
      <c r="G351" s="112">
        <f>VLOOKUP(E1:E7010,種目一覧!D1:G506,4,0)</f>
        <v>0</v>
      </c>
      <c r="H351" s="106" t="str">
        <f>VLOOKUP(E1:E7010,種目一覧!D1:E506,2,0)</f>
        <v>　</v>
      </c>
      <c r="I351" s="249"/>
      <c r="J351" s="250" t="str">
        <f t="shared" si="74"/>
        <v/>
      </c>
      <c r="K351" s="108" t="str">
        <f>IF(J351="","",RANK(I351,I345:I351,1))</f>
        <v/>
      </c>
      <c r="L351" s="109" t="str">
        <f>IF(I351="","",IF(I351&gt;M343,"","※"))</f>
        <v/>
      </c>
      <c r="M351" s="247" t="str">
        <f t="shared" si="75"/>
        <v/>
      </c>
      <c r="N351" s="248"/>
    </row>
    <row r="353" spans="2:14" s="252" customFormat="1" ht="19.5" hidden="1" customHeight="1">
      <c r="J353" s="118" t="s">
        <v>170</v>
      </c>
      <c r="L353" s="118" t="str">
        <f>VLOOKUP(E354,大会記録!E1:F89,2,0)</f>
        <v>22.90</v>
      </c>
      <c r="M353" s="253">
        <f>VLOOKUP(E354,大会記録!E1:G89,3,0)</f>
        <v>2290</v>
      </c>
    </row>
    <row r="354" spans="2:14" s="242" customFormat="1" ht="19.5" hidden="1" customHeight="1">
      <c r="B354" s="80">
        <v>2</v>
      </c>
      <c r="C354" s="81" t="s">
        <v>171</v>
      </c>
      <c r="D354" s="119"/>
      <c r="E354" s="83">
        <v>22</v>
      </c>
      <c r="F354" s="124" t="s">
        <v>172</v>
      </c>
      <c r="G354" s="85" t="s">
        <v>173</v>
      </c>
      <c r="H354" s="86" t="s">
        <v>174</v>
      </c>
      <c r="I354" s="86" t="s">
        <v>442</v>
      </c>
      <c r="J354" s="87" t="s">
        <v>176</v>
      </c>
      <c r="K354" s="86" t="s">
        <v>177</v>
      </c>
      <c r="L354" s="88"/>
      <c r="M354" s="89" t="s">
        <v>178</v>
      </c>
      <c r="N354" s="244"/>
    </row>
    <row r="355" spans="2:14" s="242" customFormat="1" ht="19.5" hidden="1" customHeight="1">
      <c r="D355" s="92" t="s">
        <v>179</v>
      </c>
      <c r="E355" s="93" t="str">
        <f>CONCATENATE(E354,"-",B354,"-",D355)</f>
        <v>22-2-1</v>
      </c>
      <c r="F355" s="127">
        <f>VLOOKUP(E1:E7010,種目一覧!D1:F506,3,0)</f>
        <v>0</v>
      </c>
      <c r="G355" s="95">
        <f>VLOOKUP(E1:E7010,種目一覧!D1:G506,4,0)</f>
        <v>0</v>
      </c>
      <c r="H355" s="126">
        <f>VLOOKUP(E1:E7010,種目一覧!D1:E506,2,0)</f>
        <v>0</v>
      </c>
      <c r="I355" s="245"/>
      <c r="J355" s="246" t="str">
        <f t="shared" ref="J355:J361" si="76">IF(I355="","",IF(LEN(I355)=5,LEFT(I355,1)&amp;":"&amp;MID(I355,2,2)&amp;"."&amp;RIGHT(I355,2),LEFT(I355,2)&amp;"."&amp;RIGHT(I355,2)))</f>
        <v/>
      </c>
      <c r="K355" s="99" t="str">
        <f>IF(J355="","",RANK(I355,I355:I361,1))</f>
        <v/>
      </c>
      <c r="L355" s="100" t="str">
        <f>IF(I355="","",IF(I355&gt;M353,"","※"))</f>
        <v/>
      </c>
      <c r="M355" s="247" t="str">
        <f t="shared" ref="M355:M361" si="77">IF($J355="","",RANK(I355,$I$345:$I$371,1))</f>
        <v/>
      </c>
      <c r="N355" s="248"/>
    </row>
    <row r="356" spans="2:14" s="242" customFormat="1" ht="19.5" hidden="1" customHeight="1">
      <c r="D356" s="92" t="s">
        <v>181</v>
      </c>
      <c r="E356" s="93" t="str">
        <f>CONCATENATE(E354,"-",B354,"-",D356)</f>
        <v>22-2-2</v>
      </c>
      <c r="F356" s="127">
        <f>VLOOKUP(E1:E7010,種目一覧!D1:F506,3,0)</f>
        <v>0</v>
      </c>
      <c r="G356" s="95">
        <f>VLOOKUP(E1:E7010,種目一覧!D1:G506,4,0)</f>
        <v>0</v>
      </c>
      <c r="H356" s="126">
        <f>VLOOKUP(E1:E7010,種目一覧!D1:E506,2,0)</f>
        <v>0</v>
      </c>
      <c r="I356" s="245"/>
      <c r="J356" s="246" t="str">
        <f t="shared" si="76"/>
        <v/>
      </c>
      <c r="K356" s="99" t="str">
        <f>IF(J356="","",RANK(I356,I355:I361,1))</f>
        <v/>
      </c>
      <c r="L356" s="100" t="str">
        <f>IF(I356="","",IF(I356&gt;M353,"","※"))</f>
        <v/>
      </c>
      <c r="M356" s="247" t="str">
        <f t="shared" si="77"/>
        <v/>
      </c>
      <c r="N356" s="248"/>
    </row>
    <row r="357" spans="2:14" s="242" customFormat="1" ht="19.5" hidden="1" customHeight="1">
      <c r="D357" s="92" t="s">
        <v>182</v>
      </c>
      <c r="E357" s="93" t="str">
        <f>CONCATENATE(E354,"-",B354,"-",D357)</f>
        <v>22-2-3</v>
      </c>
      <c r="F357" s="127">
        <f>VLOOKUP(E1:E7010,種目一覧!D1:F506,3,0)</f>
        <v>0</v>
      </c>
      <c r="G357" s="95">
        <f>VLOOKUP(E1:E7010,種目一覧!D1:G506,4,0)</f>
        <v>0</v>
      </c>
      <c r="H357" s="126">
        <f>VLOOKUP(E1:E7010,種目一覧!D1:E506,2,0)</f>
        <v>0</v>
      </c>
      <c r="I357" s="245"/>
      <c r="J357" s="246" t="str">
        <f t="shared" si="76"/>
        <v/>
      </c>
      <c r="K357" s="99" t="str">
        <f>IF(J357="","",RANK(I357,I355:I361,1))</f>
        <v/>
      </c>
      <c r="L357" s="100" t="str">
        <f>IF(I357="","",IF(I357&gt;M353,"","※"))</f>
        <v/>
      </c>
      <c r="M357" s="247" t="str">
        <f t="shared" si="77"/>
        <v/>
      </c>
      <c r="N357" s="248"/>
    </row>
    <row r="358" spans="2:14" s="242" customFormat="1" ht="19.5" hidden="1" customHeight="1">
      <c r="D358" s="92" t="s">
        <v>183</v>
      </c>
      <c r="E358" s="93" t="str">
        <f>CONCATENATE(E354,"-",B354,"-",D358)</f>
        <v>22-2-4</v>
      </c>
      <c r="F358" s="127">
        <f>VLOOKUP(E1:E7010,種目一覧!D1:F506,3,0)</f>
        <v>0</v>
      </c>
      <c r="G358" s="95">
        <f>VLOOKUP(E1:E7010,種目一覧!D1:G506,4,0)</f>
        <v>0</v>
      </c>
      <c r="H358" s="126">
        <f>VLOOKUP(E1:E7010,種目一覧!D1:E506,2,0)</f>
        <v>0</v>
      </c>
      <c r="I358" s="245"/>
      <c r="J358" s="246" t="str">
        <f t="shared" si="76"/>
        <v/>
      </c>
      <c r="K358" s="99" t="str">
        <f>IF(J358="","",RANK(I358,I355:I361,1))</f>
        <v/>
      </c>
      <c r="L358" s="100" t="str">
        <f>IF(I358="","",IF(I358&gt;M353,"","※"))</f>
        <v/>
      </c>
      <c r="M358" s="247" t="str">
        <f t="shared" si="77"/>
        <v/>
      </c>
      <c r="N358" s="248"/>
    </row>
    <row r="359" spans="2:14" s="242" customFormat="1" ht="19.5" hidden="1" customHeight="1">
      <c r="D359" s="92" t="s">
        <v>184</v>
      </c>
      <c r="E359" s="93" t="str">
        <f>CONCATENATE(E354,"-",B354,"-",D359)</f>
        <v>22-2-5</v>
      </c>
      <c r="F359" s="127">
        <f>VLOOKUP(E1:E7010,種目一覧!D1:F506,3,0)</f>
        <v>0</v>
      </c>
      <c r="G359" s="95">
        <f>VLOOKUP(E1:E7010,種目一覧!D1:G506,4,0)</f>
        <v>0</v>
      </c>
      <c r="H359" s="126">
        <f>VLOOKUP(E1:E7010,種目一覧!D1:E506,2,0)</f>
        <v>0</v>
      </c>
      <c r="I359" s="245"/>
      <c r="J359" s="246" t="str">
        <f t="shared" si="76"/>
        <v/>
      </c>
      <c r="K359" s="99" t="str">
        <f>IF(J359="","",RANK(I359,I355:I361,1))</f>
        <v/>
      </c>
      <c r="L359" s="100" t="str">
        <f>IF(I359="","",IF(I359&gt;M353,"","※"))</f>
        <v/>
      </c>
      <c r="M359" s="247" t="str">
        <f t="shared" si="77"/>
        <v/>
      </c>
      <c r="N359" s="248"/>
    </row>
    <row r="360" spans="2:14" s="242" customFormat="1" ht="19.5" hidden="1" customHeight="1">
      <c r="D360" s="92" t="s">
        <v>185</v>
      </c>
      <c r="E360" s="93" t="str">
        <f>CONCATENATE(E354,"-",B354,"-",D360)</f>
        <v>22-2-6</v>
      </c>
      <c r="F360" s="127">
        <f>VLOOKUP(E1:E7010,種目一覧!D1:F506,3,0)</f>
        <v>0</v>
      </c>
      <c r="G360" s="95">
        <f>VLOOKUP(E1:E7010,種目一覧!D1:G506,4,0)</f>
        <v>0</v>
      </c>
      <c r="H360" s="126">
        <f>VLOOKUP(E1:E7010,種目一覧!D1:E506,2,0)</f>
        <v>0</v>
      </c>
      <c r="I360" s="245"/>
      <c r="J360" s="246" t="str">
        <f t="shared" si="76"/>
        <v/>
      </c>
      <c r="K360" s="99" t="str">
        <f>IF(J360="","",RANK(I360,I355:I361,1))</f>
        <v/>
      </c>
      <c r="L360" s="100" t="str">
        <f>IF(I360="","",IF(I360&gt;M353,"","※"))</f>
        <v/>
      </c>
      <c r="M360" s="247" t="str">
        <f t="shared" si="77"/>
        <v/>
      </c>
      <c r="N360" s="248"/>
    </row>
    <row r="361" spans="2:14" s="242" customFormat="1" ht="19.5" hidden="1" customHeight="1">
      <c r="D361" s="104" t="s">
        <v>186</v>
      </c>
      <c r="E361" s="110" t="str">
        <f>CONCATENATE(E354,"-",B354,"-",D361)</f>
        <v>22-2-7</v>
      </c>
      <c r="F361" s="111">
        <f>VLOOKUP(E1:E7010,種目一覧!D1:F506,3,0)</f>
        <v>0</v>
      </c>
      <c r="G361" s="112">
        <f>VLOOKUP(E1:E7010,種目一覧!D1:G506,4,0)</f>
        <v>0</v>
      </c>
      <c r="H361" s="113">
        <f>VLOOKUP(E1:E7010,種目一覧!D1:E506,2,0)</f>
        <v>0</v>
      </c>
      <c r="I361" s="249"/>
      <c r="J361" s="250" t="str">
        <f t="shared" si="76"/>
        <v/>
      </c>
      <c r="K361" s="108" t="str">
        <f>IF(J361="","",RANK(I361,I355:I361,1))</f>
        <v/>
      </c>
      <c r="L361" s="109" t="str">
        <f>IF(I361="","",IF(I361&gt;M353,"","※"))</f>
        <v/>
      </c>
      <c r="M361" s="247" t="str">
        <f t="shared" si="77"/>
        <v/>
      </c>
      <c r="N361" s="248"/>
    </row>
    <row r="362" spans="2:14" s="265" customFormat="1" ht="19.5" hidden="1" customHeight="1">
      <c r="D362" s="129"/>
      <c r="E362" s="129"/>
      <c r="F362" s="130"/>
      <c r="G362" s="130"/>
      <c r="H362" s="130"/>
      <c r="I362" s="130"/>
      <c r="J362" s="144"/>
      <c r="K362" s="129"/>
      <c r="M362" s="256"/>
      <c r="N362" s="128"/>
    </row>
    <row r="363" spans="2:14" s="252" customFormat="1" ht="19.5" hidden="1" customHeight="1">
      <c r="J363" s="118" t="s">
        <v>170</v>
      </c>
      <c r="L363" s="118" t="str">
        <f>VLOOKUP(E364,大会記録!E1:F89,2,0)</f>
        <v>22.90</v>
      </c>
      <c r="M363" s="253">
        <f>VLOOKUP(E364,大会記録!E1:G89,3,0)</f>
        <v>2290</v>
      </c>
    </row>
    <row r="364" spans="2:14" s="242" customFormat="1" ht="19.5" hidden="1" customHeight="1">
      <c r="B364" s="80">
        <v>3</v>
      </c>
      <c r="C364" s="81" t="s">
        <v>171</v>
      </c>
      <c r="D364" s="119"/>
      <c r="E364" s="83">
        <v>22</v>
      </c>
      <c r="F364" s="124" t="s">
        <v>172</v>
      </c>
      <c r="G364" s="85" t="s">
        <v>173</v>
      </c>
      <c r="H364" s="86" t="s">
        <v>174</v>
      </c>
      <c r="I364" s="86" t="s">
        <v>442</v>
      </c>
      <c r="J364" s="87" t="s">
        <v>176</v>
      </c>
      <c r="K364" s="86" t="s">
        <v>177</v>
      </c>
      <c r="L364" s="88"/>
      <c r="M364" s="89" t="s">
        <v>178</v>
      </c>
      <c r="N364" s="244"/>
    </row>
    <row r="365" spans="2:14" s="242" customFormat="1" ht="19.5" hidden="1" customHeight="1">
      <c r="D365" s="92" t="s">
        <v>179</v>
      </c>
      <c r="E365" s="93" t="str">
        <f>CONCATENATE(E364,"-",B364,"-",D365)</f>
        <v>22-3-1</v>
      </c>
      <c r="F365" s="127">
        <f>VLOOKUP(E1:E7010,種目一覧!D1:F506,3,0)</f>
        <v>0</v>
      </c>
      <c r="G365" s="95">
        <f>VLOOKUP(E1:E7010,種目一覧!D1:G506,4,0)</f>
        <v>0</v>
      </c>
      <c r="H365" s="126">
        <f>VLOOKUP(E1:E7010,種目一覧!D1:E506,2,0)</f>
        <v>0</v>
      </c>
      <c r="I365" s="245"/>
      <c r="J365" s="246" t="str">
        <f t="shared" ref="J365:J371" si="78">IF(I365="","",IF(LEN(I365)=5,LEFT(I365,1)&amp;":"&amp;MID(I365,2,2)&amp;"."&amp;RIGHT(I365,2),LEFT(I365,2)&amp;"."&amp;RIGHT(I365,2)))</f>
        <v/>
      </c>
      <c r="K365" s="99" t="str">
        <f>IF(J365="","",RANK(I365,I365:I371,1))</f>
        <v/>
      </c>
      <c r="L365" s="100" t="str">
        <f>IF(I365="","",IF(I365&gt;M363,"","※"))</f>
        <v/>
      </c>
      <c r="M365" s="247" t="str">
        <f t="shared" ref="M365:M371" si="79">IF($J365="","",RANK(I365,$I$345:$I$371,1))</f>
        <v/>
      </c>
      <c r="N365" s="248"/>
    </row>
    <row r="366" spans="2:14" s="242" customFormat="1" ht="19.5" hidden="1" customHeight="1">
      <c r="D366" s="92" t="s">
        <v>181</v>
      </c>
      <c r="E366" s="93" t="str">
        <f>CONCATENATE(E364,"-",B364,"-",D366)</f>
        <v>22-3-2</v>
      </c>
      <c r="F366" s="127">
        <f>VLOOKUP(E1:E7010,種目一覧!D1:F506,3,0)</f>
        <v>0</v>
      </c>
      <c r="G366" s="95">
        <f>VLOOKUP(E1:E7010,種目一覧!D1:G506,4,0)</f>
        <v>0</v>
      </c>
      <c r="H366" s="126">
        <f>VLOOKUP(E1:E7010,種目一覧!D1:E506,2,0)</f>
        <v>0</v>
      </c>
      <c r="I366" s="245"/>
      <c r="J366" s="246" t="str">
        <f t="shared" si="78"/>
        <v/>
      </c>
      <c r="K366" s="99" t="str">
        <f>IF(J366="","",RANK(I366,I365:I371,1))</f>
        <v/>
      </c>
      <c r="L366" s="100" t="str">
        <f>IF(I366="","",IF(I366&gt;M363,"","※"))</f>
        <v/>
      </c>
      <c r="M366" s="247" t="str">
        <f t="shared" si="79"/>
        <v/>
      </c>
      <c r="N366" s="248"/>
    </row>
    <row r="367" spans="2:14" s="242" customFormat="1" ht="19.5" hidden="1" customHeight="1">
      <c r="D367" s="92" t="s">
        <v>182</v>
      </c>
      <c r="E367" s="93" t="str">
        <f>CONCATENATE(E364,"-",B364,"-",D367)</f>
        <v>22-3-3</v>
      </c>
      <c r="F367" s="127">
        <f>VLOOKUP(E1:E7010,種目一覧!D1:F506,3,0)</f>
        <v>0</v>
      </c>
      <c r="G367" s="95">
        <f>VLOOKUP(E1:E7010,種目一覧!D1:G506,4,0)</f>
        <v>0</v>
      </c>
      <c r="H367" s="126">
        <f>VLOOKUP(E1:E7010,種目一覧!D1:E506,2,0)</f>
        <v>0</v>
      </c>
      <c r="I367" s="245"/>
      <c r="J367" s="246" t="str">
        <f t="shared" si="78"/>
        <v/>
      </c>
      <c r="K367" s="99" t="str">
        <f>IF(J367="","",RANK(I367,I365:I371,1))</f>
        <v/>
      </c>
      <c r="L367" s="100" t="str">
        <f>IF(I367="","",IF(I367&gt;M363,"","※"))</f>
        <v/>
      </c>
      <c r="M367" s="247" t="str">
        <f t="shared" si="79"/>
        <v/>
      </c>
      <c r="N367" s="248"/>
    </row>
    <row r="368" spans="2:14" s="242" customFormat="1" ht="19.5" hidden="1" customHeight="1">
      <c r="D368" s="92" t="s">
        <v>183</v>
      </c>
      <c r="E368" s="93" t="str">
        <f>CONCATENATE(E364,"-",B364,"-",D368)</f>
        <v>22-3-4</v>
      </c>
      <c r="F368" s="127">
        <f>VLOOKUP(E1:E7010,種目一覧!D1:F506,3,0)</f>
        <v>0</v>
      </c>
      <c r="G368" s="95">
        <f>VLOOKUP(E1:E7010,種目一覧!D1:G506,4,0)</f>
        <v>0</v>
      </c>
      <c r="H368" s="126">
        <f>VLOOKUP(E1:E7010,種目一覧!D1:E506,2,0)</f>
        <v>0</v>
      </c>
      <c r="I368" s="245"/>
      <c r="J368" s="246" t="str">
        <f t="shared" si="78"/>
        <v/>
      </c>
      <c r="K368" s="99" t="str">
        <f>IF(J368="","",RANK(I368,I365:I371,1))</f>
        <v/>
      </c>
      <c r="L368" s="100" t="str">
        <f>IF(I368="","",IF(I368&gt;M363,"","※"))</f>
        <v/>
      </c>
      <c r="M368" s="247" t="str">
        <f t="shared" si="79"/>
        <v/>
      </c>
      <c r="N368" s="248"/>
    </row>
    <row r="369" spans="1:14" s="242" customFormat="1" ht="19.5" hidden="1" customHeight="1">
      <c r="D369" s="92" t="s">
        <v>184</v>
      </c>
      <c r="E369" s="93" t="str">
        <f>CONCATENATE(E364,"-",B364,"-",D369)</f>
        <v>22-3-5</v>
      </c>
      <c r="F369" s="127">
        <f>VLOOKUP(E1:E7010,種目一覧!D1:F506,3,0)</f>
        <v>0</v>
      </c>
      <c r="G369" s="95">
        <f>VLOOKUP(E1:E7010,種目一覧!D1:G506,4,0)</f>
        <v>0</v>
      </c>
      <c r="H369" s="126">
        <f>VLOOKUP(E1:E7010,種目一覧!D1:E506,2,0)</f>
        <v>0</v>
      </c>
      <c r="I369" s="245"/>
      <c r="J369" s="246" t="str">
        <f t="shared" si="78"/>
        <v/>
      </c>
      <c r="K369" s="99" t="str">
        <f>IF(J369="","",RANK(I369,I365:I371,1))</f>
        <v/>
      </c>
      <c r="L369" s="100" t="str">
        <f>IF(I369="","",IF(I369&gt;M363,"","※"))</f>
        <v/>
      </c>
      <c r="M369" s="247" t="str">
        <f t="shared" si="79"/>
        <v/>
      </c>
      <c r="N369" s="248"/>
    </row>
    <row r="370" spans="1:14" s="242" customFormat="1" ht="19.5" hidden="1" customHeight="1">
      <c r="D370" s="92" t="s">
        <v>185</v>
      </c>
      <c r="E370" s="93" t="str">
        <f>CONCATENATE(E364,"-",B364,"-",D370)</f>
        <v>22-3-6</v>
      </c>
      <c r="F370" s="127">
        <f>VLOOKUP(E1:E7010,種目一覧!D1:F506,3,0)</f>
        <v>0</v>
      </c>
      <c r="G370" s="95">
        <f>VLOOKUP(E1:E7010,種目一覧!D1:G506,4,0)</f>
        <v>0</v>
      </c>
      <c r="H370" s="126">
        <f>VLOOKUP(E1:E7010,種目一覧!D1:E506,2,0)</f>
        <v>0</v>
      </c>
      <c r="I370" s="245"/>
      <c r="J370" s="246" t="str">
        <f t="shared" si="78"/>
        <v/>
      </c>
      <c r="K370" s="99" t="str">
        <f>IF(J370="","",RANK(I370,I365:I371,1))</f>
        <v/>
      </c>
      <c r="L370" s="100" t="str">
        <f>IF(I370="","",IF(I370&gt;M363,"","※"))</f>
        <v/>
      </c>
      <c r="M370" s="247" t="str">
        <f t="shared" si="79"/>
        <v/>
      </c>
      <c r="N370" s="248"/>
    </row>
    <row r="371" spans="1:14" s="242" customFormat="1" ht="19.5" hidden="1" customHeight="1">
      <c r="D371" s="104" t="s">
        <v>186</v>
      </c>
      <c r="E371" s="110" t="str">
        <f>CONCATENATE(E364,"-",B364,"-",D371)</f>
        <v>22-3-7</v>
      </c>
      <c r="F371" s="111">
        <f>VLOOKUP(E1:E7010,種目一覧!D1:F506,3,0)</f>
        <v>0</v>
      </c>
      <c r="G371" s="112">
        <f>VLOOKUP(E1:E7010,種目一覧!D1:G506,4,0)</f>
        <v>0</v>
      </c>
      <c r="H371" s="113">
        <f>VLOOKUP(E1:E7010,種目一覧!D1:E506,2,0)</f>
        <v>0</v>
      </c>
      <c r="I371" s="249"/>
      <c r="J371" s="250" t="str">
        <f t="shared" si="78"/>
        <v/>
      </c>
      <c r="K371" s="108" t="str">
        <f>IF(J371="","",RANK(I371,I365:I371,1))</f>
        <v/>
      </c>
      <c r="L371" s="109" t="str">
        <f>IF(I371="","",IF(I371&gt;M363,"","※"))</f>
        <v/>
      </c>
      <c r="M371" s="247" t="str">
        <f t="shared" si="79"/>
        <v/>
      </c>
      <c r="N371" s="248"/>
    </row>
    <row r="372" spans="1:14" s="265" customFormat="1" ht="19.5" hidden="1" customHeight="1">
      <c r="D372" s="129"/>
      <c r="E372" s="129"/>
      <c r="F372" s="130"/>
      <c r="G372" s="130"/>
      <c r="H372" s="130"/>
      <c r="I372" s="130"/>
      <c r="J372" s="144"/>
      <c r="K372" s="129"/>
      <c r="M372" s="256"/>
      <c r="N372" s="128"/>
    </row>
    <row r="373" spans="1:14" s="252" customFormat="1" ht="19.5" customHeight="1">
      <c r="A373" s="23" t="s">
        <v>208</v>
      </c>
      <c r="J373" s="118" t="s">
        <v>170</v>
      </c>
      <c r="L373" s="118" t="str">
        <f>VLOOKUP(E374,大会記録!E1:F89,2,0)</f>
        <v>15.16</v>
      </c>
      <c r="M373" s="253">
        <f>VLOOKUP(E374,大会記録!E1:G89,3,0)</f>
        <v>1516</v>
      </c>
    </row>
    <row r="374" spans="1:14" s="242" customFormat="1" ht="19.5" customHeight="1">
      <c r="B374" s="80">
        <v>1</v>
      </c>
      <c r="C374" s="81" t="s">
        <v>171</v>
      </c>
      <c r="D374" s="119"/>
      <c r="E374" s="83">
        <v>23</v>
      </c>
      <c r="F374" s="124" t="s">
        <v>172</v>
      </c>
      <c r="G374" s="85" t="s">
        <v>173</v>
      </c>
      <c r="H374" s="86" t="s">
        <v>174</v>
      </c>
      <c r="I374" s="86" t="s">
        <v>442</v>
      </c>
      <c r="J374" s="87" t="s">
        <v>176</v>
      </c>
      <c r="K374" s="86" t="s">
        <v>177</v>
      </c>
      <c r="L374" s="88"/>
      <c r="M374" s="89" t="s">
        <v>178</v>
      </c>
      <c r="N374" s="244"/>
    </row>
    <row r="375" spans="1:14" s="242" customFormat="1" ht="19.5" customHeight="1">
      <c r="D375" s="92" t="s">
        <v>179</v>
      </c>
      <c r="E375" s="93" t="str">
        <f>CONCATENATE(E374,"-",B374,"-",D375)</f>
        <v>23-1-1</v>
      </c>
      <c r="F375" s="125" t="str">
        <f>VLOOKUP(E1:E7010,種目一覧!D1:F506,3,0)</f>
        <v>　</v>
      </c>
      <c r="G375" s="95">
        <f>VLOOKUP(E1:E7010,種目一覧!D1:G506,4,0)</f>
        <v>0</v>
      </c>
      <c r="H375" s="96" t="str">
        <f>VLOOKUP(E1:E7010,種目一覧!D1:E506,2,0)</f>
        <v>　</v>
      </c>
      <c r="I375" s="245"/>
      <c r="J375" s="246" t="str">
        <f t="shared" ref="J375:J381" si="80">IF(I375="","",IF(LEN(I375)=5,LEFT(I375,1)&amp;":"&amp;MID(I375,2,2)&amp;"."&amp;RIGHT(I375,2),LEFT(I375,2)&amp;"."&amp;RIGHT(I375,2)))</f>
        <v/>
      </c>
      <c r="K375" s="99" t="str">
        <f>IF(J375="","",RANK(I375,I375:I381,1))</f>
        <v/>
      </c>
      <c r="L375" s="100" t="str">
        <f>IF(I375="","",IF(I375&gt;M373,"","※"))</f>
        <v/>
      </c>
      <c r="M375" s="247" t="str">
        <f t="shared" ref="M375:M381" si="81">IF($J375="","",RANK(I375,$I$375:$I$381,1))</f>
        <v/>
      </c>
      <c r="N375" s="248"/>
    </row>
    <row r="376" spans="1:14" s="242" customFormat="1" ht="19.5" customHeight="1">
      <c r="D376" s="92" t="s">
        <v>181</v>
      </c>
      <c r="E376" s="93" t="str">
        <f>CONCATENATE(E374,"-",B374,"-",D376)</f>
        <v>23-1-2</v>
      </c>
      <c r="F376" s="125" t="str">
        <f>VLOOKUP(E1:E7010,種目一覧!D1:F506,3,0)</f>
        <v>内海　宏明</v>
      </c>
      <c r="G376" s="103" t="str">
        <f>VLOOKUP(E1:E7010,種目一覧!D1:G506,4,0)</f>
        <v>うつみ　ひろあき</v>
      </c>
      <c r="H376" s="96" t="str">
        <f>VLOOKUP(E1:E7010,種目一覧!D1:E506,2,0)</f>
        <v>三菱UFJ銀行</v>
      </c>
      <c r="I376" s="245"/>
      <c r="J376" s="246" t="str">
        <f t="shared" si="80"/>
        <v/>
      </c>
      <c r="K376" s="99" t="str">
        <f>IF(J376="","",RANK(I376,I375:I381,1))</f>
        <v/>
      </c>
      <c r="L376" s="100" t="str">
        <f>IF(I376="","",IF(I376&gt;M373,"","※"))</f>
        <v/>
      </c>
      <c r="M376" s="247" t="str">
        <f t="shared" si="81"/>
        <v/>
      </c>
      <c r="N376" s="248"/>
    </row>
    <row r="377" spans="1:14" s="242" customFormat="1" ht="19.5" customHeight="1">
      <c r="D377" s="92" t="s">
        <v>182</v>
      </c>
      <c r="E377" s="93" t="str">
        <f>CONCATENATE(E374,"-",B374,"-",D377)</f>
        <v>23-1-3</v>
      </c>
      <c r="F377" s="125" t="str">
        <f>VLOOKUP(E1:E7010,種目一覧!D1:F506,3,0)</f>
        <v>藤江　弘和</v>
      </c>
      <c r="G377" s="103" t="str">
        <f>VLOOKUP(E1:E7010,種目一覧!D1:G506,4,0)</f>
        <v>ふじえ　ひろかず</v>
      </c>
      <c r="H377" s="96" t="str">
        <f>VLOOKUP(E1:E7010,種目一覧!D1:E506,2,0)</f>
        <v>みずほ</v>
      </c>
      <c r="I377" s="245"/>
      <c r="J377" s="246" t="str">
        <f t="shared" si="80"/>
        <v/>
      </c>
      <c r="K377" s="99" t="str">
        <f>IF(J377="","",RANK(I377,I375:I381,1))</f>
        <v/>
      </c>
      <c r="L377" s="100" t="str">
        <f>IF(I377="","",IF(I377&gt;M373,"","※"))</f>
        <v/>
      </c>
      <c r="M377" s="247" t="str">
        <f t="shared" si="81"/>
        <v/>
      </c>
      <c r="N377" s="248"/>
    </row>
    <row r="378" spans="1:14" s="242" customFormat="1" ht="19.5" customHeight="1">
      <c r="D378" s="92" t="s">
        <v>183</v>
      </c>
      <c r="E378" s="93" t="str">
        <f>CONCATENATE(E374,"-",B374,"-",D378)</f>
        <v>23-1-4</v>
      </c>
      <c r="F378" s="125" t="str">
        <f>VLOOKUP(E1:E7010,種目一覧!D1:F506,3,0)</f>
        <v>栗原　秀樹</v>
      </c>
      <c r="G378" s="103" t="str">
        <f>VLOOKUP(E1:E7010,種目一覧!D1:G506,4,0)</f>
        <v>くりはら　ひでき</v>
      </c>
      <c r="H378" s="96" t="str">
        <f>VLOOKUP(E1:E7010,種目一覧!D1:E506,2,0)</f>
        <v>みずほ</v>
      </c>
      <c r="I378" s="245"/>
      <c r="J378" s="246" t="str">
        <f t="shared" si="80"/>
        <v/>
      </c>
      <c r="K378" s="99" t="str">
        <f>IF(J378="","",RANK(I378,I375:I381,1))</f>
        <v/>
      </c>
      <c r="L378" s="100" t="str">
        <f>IF(I378="","",IF(I378&gt;M373,"","※"))</f>
        <v/>
      </c>
      <c r="M378" s="247" t="str">
        <f t="shared" si="81"/>
        <v/>
      </c>
      <c r="N378" s="248"/>
    </row>
    <row r="379" spans="1:14" s="242" customFormat="1" ht="19.5" customHeight="1">
      <c r="D379" s="92" t="s">
        <v>184</v>
      </c>
      <c r="E379" s="93" t="str">
        <f>CONCATENATE(E374,"-",B374,"-",D379)</f>
        <v>23-1-5</v>
      </c>
      <c r="F379" s="125" t="str">
        <f>VLOOKUP(E1:E7010,種目一覧!D1:F506,3,0)</f>
        <v>　</v>
      </c>
      <c r="G379" s="95">
        <f>VLOOKUP(E1:E7010,種目一覧!D1:G506,4,0)</f>
        <v>0</v>
      </c>
      <c r="H379" s="96" t="str">
        <f>VLOOKUP(E1:E7010,種目一覧!D1:E506,2,0)</f>
        <v>　</v>
      </c>
      <c r="I379" s="245"/>
      <c r="J379" s="246" t="str">
        <f t="shared" si="80"/>
        <v/>
      </c>
      <c r="K379" s="99" t="str">
        <f>IF(J379="","",RANK(I379,I375:I381,1))</f>
        <v/>
      </c>
      <c r="L379" s="100" t="str">
        <f>IF(I379="","",IF(I379&gt;M373,"","※"))</f>
        <v/>
      </c>
      <c r="M379" s="247" t="str">
        <f t="shared" si="81"/>
        <v/>
      </c>
      <c r="N379" s="248"/>
    </row>
    <row r="380" spans="1:14" s="242" customFormat="1" ht="19.5" customHeight="1">
      <c r="D380" s="104" t="s">
        <v>185</v>
      </c>
      <c r="E380" s="110" t="str">
        <f>CONCATENATE(E374,"-",B374,"-",D380)</f>
        <v>23-1-6</v>
      </c>
      <c r="F380" s="123" t="str">
        <f>VLOOKUP(E1:E7010,種目一覧!D1:F506,3,0)</f>
        <v>　</v>
      </c>
      <c r="G380" s="112">
        <f>VLOOKUP(E1:E7010,種目一覧!D1:G506,4,0)</f>
        <v>0</v>
      </c>
      <c r="H380" s="106" t="str">
        <f>VLOOKUP(E1:E7010,種目一覧!D1:E506,2,0)</f>
        <v>　</v>
      </c>
      <c r="I380" s="249"/>
      <c r="J380" s="250" t="str">
        <f t="shared" si="80"/>
        <v/>
      </c>
      <c r="K380" s="108" t="str">
        <f>IF(J380="","",RANK(I380,I375:I381,1))</f>
        <v/>
      </c>
      <c r="L380" s="109" t="str">
        <f>IF(I380="","",IF(I380&gt;M373,"","※"))</f>
        <v/>
      </c>
      <c r="M380" s="247" t="str">
        <f t="shared" si="81"/>
        <v/>
      </c>
      <c r="N380" s="248"/>
    </row>
    <row r="381" spans="1:14" s="242" customFormat="1" ht="19.5" hidden="1" customHeight="1">
      <c r="D381" s="104" t="s">
        <v>186</v>
      </c>
      <c r="E381" s="110" t="str">
        <f>CONCATENATE(E374,"-",B374,"-",D381)</f>
        <v>23-1-7</v>
      </c>
      <c r="F381" s="111">
        <f>VLOOKUP(E1:E7010,種目一覧!D1:F506,3,0)</f>
        <v>0</v>
      </c>
      <c r="G381" s="112">
        <f>VLOOKUP(E1:E7010,種目一覧!D1:G506,4,0)</f>
        <v>0</v>
      </c>
      <c r="H381" s="113">
        <f>VLOOKUP(E1:E7010,種目一覧!D1:E506,2,0)</f>
        <v>0</v>
      </c>
      <c r="I381" s="249"/>
      <c r="J381" s="250" t="str">
        <f t="shared" si="80"/>
        <v/>
      </c>
      <c r="K381" s="108" t="str">
        <f>IF(J381="","",RANK(I381,I375:I381,1))</f>
        <v/>
      </c>
      <c r="L381" s="109" t="str">
        <f>IF(I381="","",IF(I381&gt;M373,"","※"))</f>
        <v/>
      </c>
      <c r="M381" s="247" t="str">
        <f t="shared" si="81"/>
        <v/>
      </c>
      <c r="N381" s="248"/>
    </row>
    <row r="382" spans="1:14" s="265" customFormat="1" ht="19.5" customHeight="1">
      <c r="D382" s="129"/>
      <c r="E382" s="129"/>
      <c r="F382" s="130"/>
      <c r="G382" s="130"/>
      <c r="H382" s="130"/>
      <c r="I382" s="130"/>
      <c r="J382" s="144"/>
      <c r="K382" s="129"/>
      <c r="M382" s="256"/>
      <c r="N382" s="128"/>
    </row>
    <row r="383" spans="1:14" s="252" customFormat="1" ht="19.5" customHeight="1">
      <c r="A383" s="23" t="s">
        <v>209</v>
      </c>
      <c r="J383" s="118" t="s">
        <v>170</v>
      </c>
      <c r="L383" s="118" t="str">
        <f>VLOOKUP(E384,大会記録!E1:F89,2,0)</f>
        <v>14.24</v>
      </c>
      <c r="M383" s="253">
        <f>VLOOKUP(E384,大会記録!E1:G89,3,0)</f>
        <v>1424</v>
      </c>
    </row>
    <row r="384" spans="1:14" s="242" customFormat="1" ht="19.5" customHeight="1">
      <c r="B384" s="80">
        <v>1</v>
      </c>
      <c r="C384" s="81" t="s">
        <v>171</v>
      </c>
      <c r="D384" s="119"/>
      <c r="E384" s="83">
        <v>24</v>
      </c>
      <c r="F384" s="124" t="s">
        <v>172</v>
      </c>
      <c r="G384" s="85" t="s">
        <v>173</v>
      </c>
      <c r="H384" s="86" t="s">
        <v>174</v>
      </c>
      <c r="I384" s="86" t="s">
        <v>442</v>
      </c>
      <c r="J384" s="87" t="s">
        <v>176</v>
      </c>
      <c r="K384" s="86" t="s">
        <v>177</v>
      </c>
      <c r="L384" s="88"/>
      <c r="M384" s="89" t="s">
        <v>178</v>
      </c>
      <c r="N384" s="244"/>
    </row>
    <row r="385" spans="2:14" s="242" customFormat="1" ht="19.5" customHeight="1">
      <c r="D385" s="92" t="s">
        <v>179</v>
      </c>
      <c r="E385" s="93" t="str">
        <f>CONCATENATE(E384,"-",B384,"-",D385)</f>
        <v>24-1-1</v>
      </c>
      <c r="F385" s="125" t="str">
        <f>VLOOKUP(E1:E7010,種目一覧!D1:F506,3,0)</f>
        <v>山下　准</v>
      </c>
      <c r="G385" s="103" t="str">
        <f>VLOOKUP(E1:E7010,種目一覧!D1:G506,4,0)</f>
        <v>やました　じゅん</v>
      </c>
      <c r="H385" s="96" t="str">
        <f>VLOOKUP(E1:E7010,種目一覧!D1:E506,2,0)</f>
        <v>みずほ</v>
      </c>
      <c r="I385" s="245"/>
      <c r="J385" s="246" t="str">
        <f t="shared" ref="J385:J391" si="82">IF(I385="","",IF(LEN(I385)=5,LEFT(I385,1)&amp;":"&amp;MID(I385,2,2)&amp;"."&amp;RIGHT(I385,2),LEFT(I385,2)&amp;"."&amp;RIGHT(I385,2)))</f>
        <v/>
      </c>
      <c r="K385" s="99" t="str">
        <f>IF(J385="","",RANK(I385,I385:I391,1))</f>
        <v/>
      </c>
      <c r="L385" s="100" t="str">
        <f>IF(I385="","",IF(I385&gt;M383,"","※"))</f>
        <v/>
      </c>
      <c r="M385" s="247" t="str">
        <f t="shared" ref="M385:M391" si="83">IF($J385="","",RANK(I385,$I$385:$I$401,1))</f>
        <v/>
      </c>
      <c r="N385" s="248"/>
    </row>
    <row r="386" spans="2:14" s="242" customFormat="1" ht="19.5" customHeight="1">
      <c r="D386" s="92" t="s">
        <v>181</v>
      </c>
      <c r="E386" s="93" t="str">
        <f>CONCATENATE(E384,"-",B384,"-",D386)</f>
        <v>24-1-2</v>
      </c>
      <c r="F386" s="125" t="str">
        <f>VLOOKUP(E1:E7010,種目一覧!D1:F506,3,0)</f>
        <v>川越　和之</v>
      </c>
      <c r="G386" s="103" t="str">
        <f>VLOOKUP(E1:E7010,種目一覧!D1:G506,4,0)</f>
        <v>かわごえ　かずゆき</v>
      </c>
      <c r="H386" s="96" t="str">
        <f>VLOOKUP(E1:E7010,種目一覧!D1:E506,2,0)</f>
        <v>みずほ</v>
      </c>
      <c r="I386" s="245"/>
      <c r="J386" s="246" t="str">
        <f t="shared" si="82"/>
        <v/>
      </c>
      <c r="K386" s="99" t="str">
        <f>IF(J386="","",RANK(I386,I385:I391,1))</f>
        <v/>
      </c>
      <c r="L386" s="100" t="str">
        <f>IF(I386="","",IF(I386&gt;M383,"","※"))</f>
        <v/>
      </c>
      <c r="M386" s="247" t="str">
        <f t="shared" si="83"/>
        <v/>
      </c>
      <c r="N386" s="248"/>
    </row>
    <row r="387" spans="2:14" s="242" customFormat="1" ht="19.5" customHeight="1">
      <c r="D387" s="92" t="s">
        <v>182</v>
      </c>
      <c r="E387" s="268" t="str">
        <f>CONCATENATE(E384,"-",B384,"-",D387)</f>
        <v>24-1-3</v>
      </c>
      <c r="F387" s="269" t="str">
        <f>VLOOKUP(E1:E7010,種目一覧!D1:F506,3,0)</f>
        <v>鳥海　光昭</v>
      </c>
      <c r="G387" s="103" t="str">
        <f>VLOOKUP(E1:E7010,種目一覧!D1:G506,4,0)</f>
        <v>とりうみ　みつあき</v>
      </c>
      <c r="H387" s="96" t="str">
        <f>VLOOKUP(E1:E7010,種目一覧!D1:E506,2,0)</f>
        <v>三井住友銀行</v>
      </c>
      <c r="I387" s="270"/>
      <c r="J387" s="262" t="str">
        <f t="shared" si="82"/>
        <v/>
      </c>
      <c r="K387" s="262" t="str">
        <f>IF(J387="","",RANK(I387,I385:I391,1))</f>
        <v/>
      </c>
      <c r="L387" s="271" t="str">
        <f>IF(I387="","",IF(I387&gt;M383,"","※"))</f>
        <v/>
      </c>
      <c r="M387" s="247" t="str">
        <f t="shared" si="83"/>
        <v/>
      </c>
      <c r="N387" s="248"/>
    </row>
    <row r="388" spans="2:14" s="242" customFormat="1" ht="19.5" customHeight="1">
      <c r="D388" s="92" t="s">
        <v>183</v>
      </c>
      <c r="E388" s="93" t="str">
        <f>CONCATENATE(E384,"-",B384,"-",D388)</f>
        <v>24-1-4</v>
      </c>
      <c r="F388" s="125" t="str">
        <f>VLOOKUP(E1:E7010,種目一覧!D1:F506,3,0)</f>
        <v>北　浩至</v>
      </c>
      <c r="G388" s="103" t="str">
        <f>VLOOKUP(E1:E7010,種目一覧!D1:G506,4,0)</f>
        <v>きた　こうじ</v>
      </c>
      <c r="H388" s="96" t="str">
        <f>VLOOKUP(E1:E7010,種目一覧!D1:E506,2,0)</f>
        <v>三菱UFJ信託</v>
      </c>
      <c r="I388" s="245"/>
      <c r="J388" s="246" t="str">
        <f t="shared" si="82"/>
        <v/>
      </c>
      <c r="K388" s="99" t="str">
        <f>IF(J388="","",RANK(I388,I385:I391,1))</f>
        <v/>
      </c>
      <c r="L388" s="100" t="str">
        <f>IF(I388="","",IF(I388&gt;M383,"","※"))</f>
        <v/>
      </c>
      <c r="M388" s="247" t="str">
        <f t="shared" si="83"/>
        <v/>
      </c>
      <c r="N388" s="248"/>
    </row>
    <row r="389" spans="2:14" s="242" customFormat="1" ht="19.5" customHeight="1">
      <c r="D389" s="92" t="s">
        <v>184</v>
      </c>
      <c r="E389" s="93" t="str">
        <f>CONCATENATE(E384,"-",B384,"-",D389)</f>
        <v>24-1-5</v>
      </c>
      <c r="F389" s="125" t="str">
        <f>VLOOKUP(E1:E7010,種目一覧!D1:F506,3,0)</f>
        <v>上村　和彦</v>
      </c>
      <c r="G389" s="103" t="str">
        <f>VLOOKUP(E1:E7010,種目一覧!D1:G506,4,0)</f>
        <v>うえむら　かずひこ</v>
      </c>
      <c r="H389" s="96" t="str">
        <f>VLOOKUP(E1:E7010,種目一覧!D1:E506,2,0)</f>
        <v>三井住友信託</v>
      </c>
      <c r="I389" s="245"/>
      <c r="J389" s="246" t="str">
        <f t="shared" si="82"/>
        <v/>
      </c>
      <c r="K389" s="99" t="str">
        <f>IF(J389="","",RANK(I389,I385:I391,1))</f>
        <v/>
      </c>
      <c r="L389" s="100" t="str">
        <f>IF(I389="","",IF(I389&gt;M383,"","※"))</f>
        <v/>
      </c>
      <c r="M389" s="247" t="str">
        <f t="shared" si="83"/>
        <v/>
      </c>
      <c r="N389" s="248"/>
    </row>
    <row r="390" spans="2:14" s="242" customFormat="1" ht="19.5" customHeight="1">
      <c r="D390" s="104" t="s">
        <v>185</v>
      </c>
      <c r="E390" s="110" t="str">
        <f>CONCATENATE(E384,"-",B384,"-",D390)</f>
        <v>24-1-6</v>
      </c>
      <c r="F390" s="123" t="str">
        <f>VLOOKUP(E1:E7010,種目一覧!D1:F506,3,0)</f>
        <v>　</v>
      </c>
      <c r="G390" s="112">
        <f>VLOOKUP(E1:E7010,種目一覧!D1:G506,4,0)</f>
        <v>0</v>
      </c>
      <c r="H390" s="106" t="str">
        <f>VLOOKUP(E1:E7010,種目一覧!D1:E506,2,0)</f>
        <v>　</v>
      </c>
      <c r="I390" s="249"/>
      <c r="J390" s="250" t="str">
        <f t="shared" si="82"/>
        <v/>
      </c>
      <c r="K390" s="108" t="str">
        <f>IF(J390="","",RANK(I390,I385:I391,1))</f>
        <v/>
      </c>
      <c r="L390" s="109" t="str">
        <f>IF(I390="","",IF(I390&gt;M383,"","※"))</f>
        <v/>
      </c>
      <c r="M390" s="247" t="str">
        <f t="shared" si="83"/>
        <v/>
      </c>
      <c r="N390" s="248"/>
    </row>
    <row r="391" spans="2:14" s="242" customFormat="1" ht="19.5" hidden="1" customHeight="1">
      <c r="D391" s="104" t="s">
        <v>186</v>
      </c>
      <c r="E391" s="110" t="str">
        <f>CONCATENATE(E384,"-",B384,"-",D391)</f>
        <v>24-1-7</v>
      </c>
      <c r="F391" s="123" t="str">
        <f>VLOOKUP(E1:E7010,種目一覧!D1:F506,3,0)</f>
        <v>　</v>
      </c>
      <c r="G391" s="112">
        <f>VLOOKUP(E1:E7010,種目一覧!D1:G506,4,0)</f>
        <v>0</v>
      </c>
      <c r="H391" s="106" t="str">
        <f>VLOOKUP(E1:E7010,種目一覧!D1:E506,2,0)</f>
        <v>　</v>
      </c>
      <c r="I391" s="249"/>
      <c r="J391" s="250" t="str">
        <f t="shared" si="82"/>
        <v/>
      </c>
      <c r="K391" s="108" t="str">
        <f>IF(J391="","",RANK(I391,I385:I391,1))</f>
        <v/>
      </c>
      <c r="L391" s="109" t="str">
        <f>IF(I391="","",IF(I391&gt;M383,"","※"))</f>
        <v/>
      </c>
      <c r="M391" s="247" t="str">
        <f t="shared" si="83"/>
        <v/>
      </c>
      <c r="N391" s="248"/>
    </row>
    <row r="393" spans="2:14" s="252" customFormat="1" ht="19.5" hidden="1" customHeight="1">
      <c r="J393" s="118" t="s">
        <v>170</v>
      </c>
      <c r="L393" s="118" t="str">
        <f>VLOOKUP(E394,大会記録!E1:F89,2,0)</f>
        <v>14.24</v>
      </c>
      <c r="M393" s="253">
        <f>VLOOKUP(E394,大会記録!E1:G89,3,0)</f>
        <v>1424</v>
      </c>
    </row>
    <row r="394" spans="2:14" s="242" customFormat="1" ht="19.5" hidden="1" customHeight="1">
      <c r="B394" s="80">
        <v>2</v>
      </c>
      <c r="C394" s="81" t="s">
        <v>171</v>
      </c>
      <c r="D394" s="119"/>
      <c r="E394" s="83">
        <v>24</v>
      </c>
      <c r="F394" s="124" t="s">
        <v>172</v>
      </c>
      <c r="G394" s="85" t="s">
        <v>173</v>
      </c>
      <c r="H394" s="86" t="s">
        <v>174</v>
      </c>
      <c r="I394" s="86" t="s">
        <v>442</v>
      </c>
      <c r="J394" s="87" t="s">
        <v>176</v>
      </c>
      <c r="K394" s="86" t="s">
        <v>177</v>
      </c>
      <c r="L394" s="88"/>
      <c r="M394" s="89" t="s">
        <v>178</v>
      </c>
      <c r="N394" s="244"/>
    </row>
    <row r="395" spans="2:14" s="242" customFormat="1" ht="19.5" hidden="1" customHeight="1">
      <c r="D395" s="92" t="s">
        <v>179</v>
      </c>
      <c r="E395" s="93" t="str">
        <f>CONCATENATE(E394,"-",B394,"-",D395)</f>
        <v>24-2-1</v>
      </c>
      <c r="F395" s="127">
        <f>VLOOKUP(E1:E7010,種目一覧!D1:F506,3,0)</f>
        <v>0</v>
      </c>
      <c r="G395" s="95">
        <f>VLOOKUP(E1:E7010,種目一覧!D1:G506,4,0)</f>
        <v>0</v>
      </c>
      <c r="H395" s="126">
        <f>VLOOKUP(E1:E7010,種目一覧!D1:E506,2,0)</f>
        <v>0</v>
      </c>
      <c r="I395" s="245"/>
      <c r="J395" s="246" t="str">
        <f t="shared" ref="J395:J401" si="84">IF(I395="","",IF(LEN(I395)=5,LEFT(I395,1)&amp;":"&amp;MID(I395,2,2)&amp;"."&amp;RIGHT(I395,2),LEFT(I395,2)&amp;"."&amp;RIGHT(I395,2)))</f>
        <v/>
      </c>
      <c r="K395" s="99" t="str">
        <f>IF(J395="","",RANK(I395,I395:I401,1))</f>
        <v/>
      </c>
      <c r="L395" s="100" t="str">
        <f>IF(I395="","",IF(I395&gt;M393,"","※"))</f>
        <v/>
      </c>
      <c r="M395" s="247" t="str">
        <f t="shared" ref="M395:M401" si="85">IF($J395="","",RANK(I395,$I$385:$I$401,1))</f>
        <v/>
      </c>
      <c r="N395" s="248"/>
    </row>
    <row r="396" spans="2:14" s="242" customFormat="1" ht="19.5" hidden="1" customHeight="1">
      <c r="D396" s="92" t="s">
        <v>181</v>
      </c>
      <c r="E396" s="93" t="str">
        <f>CONCATENATE(E394,"-",B394,"-",D396)</f>
        <v>24-2-2</v>
      </c>
      <c r="F396" s="127">
        <f>VLOOKUP(E1:E7010,種目一覧!D1:F506,3,0)</f>
        <v>0</v>
      </c>
      <c r="G396" s="95">
        <f>VLOOKUP(E1:E7010,種目一覧!D1:G506,4,0)</f>
        <v>0</v>
      </c>
      <c r="H396" s="126">
        <f>VLOOKUP(E1:E7010,種目一覧!D1:E506,2,0)</f>
        <v>0</v>
      </c>
      <c r="I396" s="245"/>
      <c r="J396" s="246" t="str">
        <f t="shared" si="84"/>
        <v/>
      </c>
      <c r="K396" s="99" t="str">
        <f>IF(J396="","",RANK(I396,I395:I401,1))</f>
        <v/>
      </c>
      <c r="L396" s="100" t="str">
        <f>IF(I396="","",IF(I396&gt;M393,"","※"))</f>
        <v/>
      </c>
      <c r="M396" s="247" t="str">
        <f t="shared" si="85"/>
        <v/>
      </c>
      <c r="N396" s="248"/>
    </row>
    <row r="397" spans="2:14" s="242" customFormat="1" ht="19.5" hidden="1" customHeight="1">
      <c r="D397" s="92" t="s">
        <v>182</v>
      </c>
      <c r="E397" s="93" t="str">
        <f>CONCATENATE(E394,"-",B394,"-",D397)</f>
        <v>24-2-3</v>
      </c>
      <c r="F397" s="127">
        <f>VLOOKUP(E1:E7010,種目一覧!D1:F506,3,0)</f>
        <v>0</v>
      </c>
      <c r="G397" s="95">
        <f>VLOOKUP(E1:E7010,種目一覧!D1:G506,4,0)</f>
        <v>0</v>
      </c>
      <c r="H397" s="126">
        <f>VLOOKUP(E1:E7010,種目一覧!D1:E506,2,0)</f>
        <v>0</v>
      </c>
      <c r="I397" s="245"/>
      <c r="J397" s="246" t="str">
        <f t="shared" si="84"/>
        <v/>
      </c>
      <c r="K397" s="99" t="str">
        <f>IF(J397="","",RANK(I397,I395:I401,1))</f>
        <v/>
      </c>
      <c r="L397" s="100" t="str">
        <f>IF(I397="","",IF(I397&gt;M393,"","※"))</f>
        <v/>
      </c>
      <c r="M397" s="247" t="str">
        <f t="shared" si="85"/>
        <v/>
      </c>
      <c r="N397" s="248"/>
    </row>
    <row r="398" spans="2:14" s="242" customFormat="1" ht="19.5" hidden="1" customHeight="1">
      <c r="D398" s="92" t="s">
        <v>183</v>
      </c>
      <c r="E398" s="93" t="str">
        <f>CONCATENATE(E394,"-",B394,"-",D398)</f>
        <v>24-2-4</v>
      </c>
      <c r="F398" s="127">
        <f>VLOOKUP(E1:E7010,種目一覧!D1:F506,3,0)</f>
        <v>0</v>
      </c>
      <c r="G398" s="95">
        <f>VLOOKUP(E1:E7010,種目一覧!D1:G506,4,0)</f>
        <v>0</v>
      </c>
      <c r="H398" s="126">
        <f>VLOOKUP(E1:E7010,種目一覧!D1:E506,2,0)</f>
        <v>0</v>
      </c>
      <c r="I398" s="245"/>
      <c r="J398" s="246" t="str">
        <f t="shared" si="84"/>
        <v/>
      </c>
      <c r="K398" s="99" t="str">
        <f>IF(J398="","",RANK(I398,I395:I401,1))</f>
        <v/>
      </c>
      <c r="L398" s="100" t="str">
        <f>IF(I398="","",IF(I398&gt;M393,"","※"))</f>
        <v/>
      </c>
      <c r="M398" s="247" t="str">
        <f t="shared" si="85"/>
        <v/>
      </c>
      <c r="N398" s="248"/>
    </row>
    <row r="399" spans="2:14" s="242" customFormat="1" ht="19.5" hidden="1" customHeight="1">
      <c r="D399" s="92" t="s">
        <v>184</v>
      </c>
      <c r="E399" s="93" t="str">
        <f>CONCATENATE(E394,"-",B394,"-",D399)</f>
        <v>24-2-5</v>
      </c>
      <c r="F399" s="127">
        <f>VLOOKUP(E1:E7010,種目一覧!D1:F506,3,0)</f>
        <v>0</v>
      </c>
      <c r="G399" s="95">
        <f>VLOOKUP(E1:E7010,種目一覧!D1:G506,4,0)</f>
        <v>0</v>
      </c>
      <c r="H399" s="126">
        <f>VLOOKUP(E1:E7010,種目一覧!D1:E506,2,0)</f>
        <v>0</v>
      </c>
      <c r="I399" s="245"/>
      <c r="J399" s="246" t="str">
        <f t="shared" si="84"/>
        <v/>
      </c>
      <c r="K399" s="99" t="str">
        <f>IF(J399="","",RANK(I399,I395:I401,1))</f>
        <v/>
      </c>
      <c r="L399" s="100" t="str">
        <f>IF(I399="","",IF(I399&gt;M393,"","※"))</f>
        <v/>
      </c>
      <c r="M399" s="247" t="str">
        <f t="shared" si="85"/>
        <v/>
      </c>
      <c r="N399" s="248"/>
    </row>
    <row r="400" spans="2:14" s="242" customFormat="1" ht="19.5" hidden="1" customHeight="1">
      <c r="D400" s="92" t="s">
        <v>185</v>
      </c>
      <c r="E400" s="93" t="str">
        <f>CONCATENATE(E394,"-",B394,"-",D400)</f>
        <v>24-2-6</v>
      </c>
      <c r="F400" s="127">
        <f>VLOOKUP(E1:E7010,種目一覧!D1:F506,3,0)</f>
        <v>0</v>
      </c>
      <c r="G400" s="95">
        <f>VLOOKUP(E1:E7010,種目一覧!D1:G506,4,0)</f>
        <v>0</v>
      </c>
      <c r="H400" s="126">
        <f>VLOOKUP(E1:E7010,種目一覧!D1:E506,2,0)</f>
        <v>0</v>
      </c>
      <c r="I400" s="245"/>
      <c r="J400" s="246" t="str">
        <f t="shared" si="84"/>
        <v/>
      </c>
      <c r="K400" s="99" t="str">
        <f>IF(J400="","",RANK(I400,I395:I401,1))</f>
        <v/>
      </c>
      <c r="L400" s="100" t="str">
        <f>IF(I400="","",IF(I400&gt;M393,"","※"))</f>
        <v/>
      </c>
      <c r="M400" s="247" t="str">
        <f t="shared" si="85"/>
        <v/>
      </c>
      <c r="N400" s="248"/>
    </row>
    <row r="401" spans="1:14" s="242" customFormat="1" ht="19.5" hidden="1" customHeight="1">
      <c r="D401" s="104" t="s">
        <v>186</v>
      </c>
      <c r="E401" s="110" t="str">
        <f>CONCATENATE(E394,"-",B394,"-",D401)</f>
        <v>24-2-7</v>
      </c>
      <c r="F401" s="111">
        <f>VLOOKUP(E1:E7010,種目一覧!D1:F506,3,0)</f>
        <v>0</v>
      </c>
      <c r="G401" s="112">
        <f>VLOOKUP(E1:E7010,種目一覧!D1:G506,4,0)</f>
        <v>0</v>
      </c>
      <c r="H401" s="113">
        <f>VLOOKUP(E1:E7010,種目一覧!D1:E506,2,0)</f>
        <v>0</v>
      </c>
      <c r="I401" s="249"/>
      <c r="J401" s="250" t="str">
        <f t="shared" si="84"/>
        <v/>
      </c>
      <c r="K401" s="108" t="str">
        <f>IF(J401="","",RANK(I401,I395:I401,1))</f>
        <v/>
      </c>
      <c r="L401" s="109" t="str">
        <f>IF(I401="","",IF(I401&gt;M393,"","※"))</f>
        <v/>
      </c>
      <c r="M401" s="247" t="str">
        <f t="shared" si="85"/>
        <v/>
      </c>
      <c r="N401" s="248"/>
    </row>
    <row r="403" spans="1:14" s="252" customFormat="1" ht="19.5" customHeight="1">
      <c r="A403" s="23" t="s">
        <v>210</v>
      </c>
      <c r="J403" s="118" t="s">
        <v>170</v>
      </c>
      <c r="L403" s="118" t="str">
        <f>VLOOKUP(E404,大会記録!E1:F89,2,0)</f>
        <v xml:space="preserve"> 　14.85 </v>
      </c>
      <c r="M403" s="253">
        <f>VLOOKUP(E404,大会記録!E1:G89,3,0)</f>
        <v>1485</v>
      </c>
    </row>
    <row r="404" spans="1:14" s="242" customFormat="1" ht="19.5" customHeight="1">
      <c r="B404" s="80">
        <v>1</v>
      </c>
      <c r="C404" s="81" t="s">
        <v>171</v>
      </c>
      <c r="D404" s="119"/>
      <c r="E404" s="83">
        <v>25</v>
      </c>
      <c r="F404" s="124" t="s">
        <v>172</v>
      </c>
      <c r="G404" s="85" t="s">
        <v>173</v>
      </c>
      <c r="H404" s="86" t="s">
        <v>174</v>
      </c>
      <c r="I404" s="86" t="s">
        <v>442</v>
      </c>
      <c r="J404" s="87" t="s">
        <v>176</v>
      </c>
      <c r="K404" s="86" t="s">
        <v>177</v>
      </c>
      <c r="L404" s="88"/>
      <c r="M404" s="89" t="s">
        <v>178</v>
      </c>
      <c r="N404" s="244"/>
    </row>
    <row r="405" spans="1:14" s="242" customFormat="1" ht="19.5" customHeight="1">
      <c r="D405" s="92" t="s">
        <v>179</v>
      </c>
      <c r="E405" s="93" t="str">
        <f>CONCATENATE(E404,"-",B404,"-",D405)</f>
        <v>25-1-1</v>
      </c>
      <c r="F405" s="125" t="str">
        <f>VLOOKUP(E1:E7010,種目一覧!D1:F506,3,0)</f>
        <v>　</v>
      </c>
      <c r="G405" s="95">
        <f>VLOOKUP(E1:E7010,種目一覧!D1:G506,4,0)</f>
        <v>0</v>
      </c>
      <c r="H405" s="96" t="str">
        <f>VLOOKUP(E1:E7010,種目一覧!D1:E506,2,0)</f>
        <v>　</v>
      </c>
      <c r="I405" s="245"/>
      <c r="J405" s="246" t="str">
        <f t="shared" ref="J405:J411" si="86">IF(I405="","",IF(LEN(I405)=5,LEFT(I405,1)&amp;":"&amp;MID(I405,2,2)&amp;"."&amp;RIGHT(I405,2),LEFT(I405,2)&amp;"."&amp;RIGHT(I405,2)))</f>
        <v/>
      </c>
      <c r="K405" s="99" t="str">
        <f>IF(J405="","",RANK(I405,I405:I411,1))</f>
        <v/>
      </c>
      <c r="L405" s="100" t="str">
        <f>IF(I405="","",IF(I405&gt;M403,"","※"))</f>
        <v/>
      </c>
      <c r="M405" s="247" t="str">
        <f t="shared" ref="M405:M411" si="87">IF($J405="","",RANK(I405,$I$405:$I$421,1))</f>
        <v/>
      </c>
      <c r="N405" s="248"/>
    </row>
    <row r="406" spans="1:14" s="242" customFormat="1" ht="19.5" customHeight="1">
      <c r="D406" s="92" t="s">
        <v>181</v>
      </c>
      <c r="E406" s="93" t="str">
        <f>CONCATENATE(E404,"-",B404,"-",D406)</f>
        <v>25-1-2</v>
      </c>
      <c r="F406" s="125" t="str">
        <f>VLOOKUP(E1:E7010,種目一覧!D1:F506,3,0)</f>
        <v>　</v>
      </c>
      <c r="G406" s="95">
        <f>VLOOKUP(E1:E7010,種目一覧!D1:G506,4,0)</f>
        <v>0</v>
      </c>
      <c r="H406" s="96" t="str">
        <f>VLOOKUP(E1:E7010,種目一覧!D1:E506,2,0)</f>
        <v>　</v>
      </c>
      <c r="I406" s="245"/>
      <c r="J406" s="246" t="str">
        <f t="shared" si="86"/>
        <v/>
      </c>
      <c r="K406" s="99" t="str">
        <f>IF(J406="","",RANK(I406,I405:I411,1))</f>
        <v/>
      </c>
      <c r="L406" s="100" t="str">
        <f>IF(I406="","",IF(I406&gt;M403,"","※"))</f>
        <v/>
      </c>
      <c r="M406" s="247" t="str">
        <f t="shared" si="87"/>
        <v/>
      </c>
      <c r="N406" s="248"/>
    </row>
    <row r="407" spans="1:14" s="242" customFormat="1" ht="19.5" customHeight="1">
      <c r="D407" s="92" t="s">
        <v>182</v>
      </c>
      <c r="E407" s="93" t="str">
        <f>CONCATENATE(E404,"-",B404,"-",D407)</f>
        <v>25-1-3</v>
      </c>
      <c r="F407" s="125" t="str">
        <f>VLOOKUP(E1:E7010,種目一覧!D1:F506,3,0)</f>
        <v>山下　まどか</v>
      </c>
      <c r="G407" s="103" t="str">
        <f>VLOOKUP(E1:E7010,種目一覧!D1:G506,4,0)</f>
        <v>やました　まどか</v>
      </c>
      <c r="H407" s="96" t="str">
        <f>VLOOKUP(E1:E7010,種目一覧!D1:E506,2,0)</f>
        <v>みずほ</v>
      </c>
      <c r="I407" s="245"/>
      <c r="J407" s="246" t="str">
        <f t="shared" si="86"/>
        <v/>
      </c>
      <c r="K407" s="99" t="str">
        <f>IF(J407="","",RANK(I407,I405:I411,1))</f>
        <v/>
      </c>
      <c r="L407" s="100" t="str">
        <f>IF(I407="","",IF(I407&gt;M403,"","※"))</f>
        <v/>
      </c>
      <c r="M407" s="247" t="str">
        <f t="shared" si="87"/>
        <v/>
      </c>
      <c r="N407" s="248"/>
    </row>
    <row r="408" spans="1:14" s="242" customFormat="1" ht="19.5" customHeight="1">
      <c r="D408" s="92" t="s">
        <v>183</v>
      </c>
      <c r="E408" s="93" t="str">
        <f>CONCATENATE(E404,"-",B404,"-",D408)</f>
        <v>25-1-4</v>
      </c>
      <c r="F408" s="125" t="str">
        <f>VLOOKUP(E1:E7010,種目一覧!D1:F506,3,0)</f>
        <v>　</v>
      </c>
      <c r="G408" s="95">
        <f>VLOOKUP(E1:E7010,種目一覧!D1:G506,4,0)</f>
        <v>0</v>
      </c>
      <c r="H408" s="96" t="str">
        <f>VLOOKUP(E1:E7010,種目一覧!D1:E506,2,0)</f>
        <v>　</v>
      </c>
      <c r="I408" s="245"/>
      <c r="J408" s="246" t="str">
        <f t="shared" si="86"/>
        <v/>
      </c>
      <c r="K408" s="99" t="str">
        <f>IF(J408="","",RANK(I408,I405:I411,1))</f>
        <v/>
      </c>
      <c r="L408" s="100" t="str">
        <f>IF(I408="","",IF(I408&gt;M403,"","※"))</f>
        <v/>
      </c>
      <c r="M408" s="247" t="str">
        <f t="shared" si="87"/>
        <v/>
      </c>
      <c r="N408" s="248"/>
    </row>
    <row r="409" spans="1:14" s="242" customFormat="1" ht="19.5" customHeight="1">
      <c r="D409" s="92" t="s">
        <v>184</v>
      </c>
      <c r="E409" s="93" t="str">
        <f>CONCATENATE(E404,"-",B404,"-",D409)</f>
        <v>25-1-5</v>
      </c>
      <c r="F409" s="125" t="str">
        <f>VLOOKUP(E1:E7010,種目一覧!D1:F506,3,0)</f>
        <v>　</v>
      </c>
      <c r="G409" s="95">
        <f>VLOOKUP(E1:E7010,種目一覧!D1:G506,4,0)</f>
        <v>0</v>
      </c>
      <c r="H409" s="96" t="str">
        <f>VLOOKUP(E1:E7010,種目一覧!D1:E506,2,0)</f>
        <v>　</v>
      </c>
      <c r="I409" s="245"/>
      <c r="J409" s="246" t="str">
        <f t="shared" si="86"/>
        <v/>
      </c>
      <c r="K409" s="99" t="str">
        <f>IF(J409="","",RANK(I409,I405:I411,1))</f>
        <v/>
      </c>
      <c r="L409" s="100" t="str">
        <f>IF(I409="","",IF(I409&gt;M403,"","※"))</f>
        <v/>
      </c>
      <c r="M409" s="247" t="str">
        <f t="shared" si="87"/>
        <v/>
      </c>
      <c r="N409" s="248"/>
    </row>
    <row r="410" spans="1:14" s="242" customFormat="1" ht="19.5" customHeight="1">
      <c r="D410" s="104" t="s">
        <v>185</v>
      </c>
      <c r="E410" s="110" t="str">
        <f>CONCATENATE(E404,"-",B404,"-",D410)</f>
        <v>25-1-6</v>
      </c>
      <c r="F410" s="123" t="str">
        <f>VLOOKUP(E1:E7010,種目一覧!D1:F506,3,0)</f>
        <v>　</v>
      </c>
      <c r="G410" s="112">
        <f>VLOOKUP(E1:E7010,種目一覧!D1:G506,4,0)</f>
        <v>0</v>
      </c>
      <c r="H410" s="106" t="str">
        <f>VLOOKUP(E1:E7010,種目一覧!D1:E506,2,0)</f>
        <v>　</v>
      </c>
      <c r="I410" s="249"/>
      <c r="J410" s="250" t="str">
        <f t="shared" si="86"/>
        <v/>
      </c>
      <c r="K410" s="108" t="str">
        <f>IF(J410="","",RANK(I410,I405:I411,1))</f>
        <v/>
      </c>
      <c r="L410" s="109" t="str">
        <f>IF(I410="","",IF(I410&gt;M403,"","※"))</f>
        <v/>
      </c>
      <c r="M410" s="247" t="str">
        <f t="shared" si="87"/>
        <v/>
      </c>
      <c r="N410" s="248"/>
    </row>
    <row r="411" spans="1:14" s="242" customFormat="1" ht="19.5" hidden="1" customHeight="1">
      <c r="D411" s="104" t="s">
        <v>186</v>
      </c>
      <c r="E411" s="110" t="str">
        <f>CONCATENATE(E404,"-",B404,"-",D411)</f>
        <v>25-1-7</v>
      </c>
      <c r="F411" s="123" t="str">
        <f>VLOOKUP(E1:E7010,種目一覧!D1:F506,3,0)</f>
        <v>　</v>
      </c>
      <c r="G411" s="112">
        <f>VLOOKUP(E1:E7010,種目一覧!D1:G506,4,0)</f>
        <v>0</v>
      </c>
      <c r="H411" s="106" t="str">
        <f>VLOOKUP(E1:E7010,種目一覧!D1:E506,2,0)</f>
        <v>　</v>
      </c>
      <c r="I411" s="249"/>
      <c r="J411" s="250" t="str">
        <f t="shared" si="86"/>
        <v/>
      </c>
      <c r="K411" s="108" t="str">
        <f>IF(J411="","",RANK(I411,I405:I411,1))</f>
        <v/>
      </c>
      <c r="L411" s="109" t="str">
        <f>IF(I411="","",IF(I411&gt;M403,"","※"))</f>
        <v/>
      </c>
      <c r="M411" s="247" t="str">
        <f t="shared" si="87"/>
        <v/>
      </c>
      <c r="N411" s="248"/>
    </row>
    <row r="413" spans="1:14" s="252" customFormat="1" ht="19.5" hidden="1" customHeight="1">
      <c r="J413" s="118" t="s">
        <v>170</v>
      </c>
      <c r="L413" s="118" t="str">
        <f>VLOOKUP(E414,大会記録!E1:F89,2,0)</f>
        <v xml:space="preserve"> 　14.85 </v>
      </c>
      <c r="M413" s="253">
        <f>VLOOKUP(E414,大会記録!E1:G89,3,0)</f>
        <v>1485</v>
      </c>
    </row>
    <row r="414" spans="1:14" s="242" customFormat="1" ht="19.5" hidden="1" customHeight="1">
      <c r="B414" s="80">
        <v>2</v>
      </c>
      <c r="C414" s="81" t="s">
        <v>171</v>
      </c>
      <c r="D414" s="119"/>
      <c r="E414" s="83">
        <v>25</v>
      </c>
      <c r="F414" s="124" t="s">
        <v>172</v>
      </c>
      <c r="G414" s="85" t="s">
        <v>173</v>
      </c>
      <c r="H414" s="86" t="s">
        <v>174</v>
      </c>
      <c r="I414" s="86" t="s">
        <v>442</v>
      </c>
      <c r="J414" s="87" t="s">
        <v>176</v>
      </c>
      <c r="K414" s="86" t="s">
        <v>177</v>
      </c>
      <c r="L414" s="88"/>
      <c r="M414" s="89" t="s">
        <v>178</v>
      </c>
      <c r="N414" s="244"/>
    </row>
    <row r="415" spans="1:14" s="242" customFormat="1" ht="19.5" hidden="1" customHeight="1">
      <c r="D415" s="92" t="s">
        <v>179</v>
      </c>
      <c r="E415" s="93" t="str">
        <f>CONCATENATE(E414,"-",B414,"-",D415)</f>
        <v>25-2-1</v>
      </c>
      <c r="F415" s="127">
        <f>VLOOKUP(E1:E7010,種目一覧!D1:F506,3,0)</f>
        <v>0</v>
      </c>
      <c r="G415" s="95">
        <f>VLOOKUP(E1:E7010,種目一覧!D1:G506,4,0)</f>
        <v>0</v>
      </c>
      <c r="H415" s="126">
        <f>VLOOKUP(E1:E7010,種目一覧!D1:E506,2,0)</f>
        <v>0</v>
      </c>
      <c r="I415" s="245"/>
      <c r="J415" s="246" t="str">
        <f t="shared" ref="J415:J421" si="88">IF(I415="","",IF(LEN(I415)=5,LEFT(I415,1)&amp;":"&amp;MID(I415,2,2)&amp;"."&amp;RIGHT(I415,2),LEFT(I415,2)&amp;"."&amp;RIGHT(I415,2)))</f>
        <v/>
      </c>
      <c r="K415" s="99" t="str">
        <f>IF(J415="","",RANK(I415,I415:I421,1))</f>
        <v/>
      </c>
      <c r="L415" s="100" t="str">
        <f>IF(I415="","",IF(I415&gt;M413,"","※"))</f>
        <v/>
      </c>
      <c r="M415" s="247" t="str">
        <f t="shared" ref="M415:M421" si="89">IF($J415="","",RANK(I415,$I$405:$I$421,1))</f>
        <v/>
      </c>
      <c r="N415" s="248"/>
    </row>
    <row r="416" spans="1:14" s="242" customFormat="1" ht="19.5" hidden="1" customHeight="1">
      <c r="D416" s="92" t="s">
        <v>181</v>
      </c>
      <c r="E416" s="93" t="str">
        <f>CONCATENATE(E414,"-",B414,"-",D416)</f>
        <v>25-2-2</v>
      </c>
      <c r="F416" s="127">
        <f>VLOOKUP(E1:E7010,種目一覧!D1:F506,3,0)</f>
        <v>0</v>
      </c>
      <c r="G416" s="95">
        <f>VLOOKUP(E1:E7010,種目一覧!D1:G506,4,0)</f>
        <v>0</v>
      </c>
      <c r="H416" s="126">
        <f>VLOOKUP(E1:E7010,種目一覧!D1:E506,2,0)</f>
        <v>0</v>
      </c>
      <c r="I416" s="245"/>
      <c r="J416" s="246" t="str">
        <f t="shared" si="88"/>
        <v/>
      </c>
      <c r="K416" s="99" t="str">
        <f>IF(J416="","",RANK(I416,I415:I421,1))</f>
        <v/>
      </c>
      <c r="L416" s="100" t="str">
        <f>IF(I416="","",IF(I416&gt;M413,"","※"))</f>
        <v/>
      </c>
      <c r="M416" s="247" t="str">
        <f t="shared" si="89"/>
        <v/>
      </c>
      <c r="N416" s="248"/>
    </row>
    <row r="417" spans="1:14" s="242" customFormat="1" ht="19.5" hidden="1" customHeight="1">
      <c r="D417" s="92" t="s">
        <v>182</v>
      </c>
      <c r="E417" s="93" t="str">
        <f>CONCATENATE(E414,"-",B414,"-",D417)</f>
        <v>25-2-3</v>
      </c>
      <c r="F417" s="127">
        <f>VLOOKUP(E1:E7010,種目一覧!D1:F506,3,0)</f>
        <v>0</v>
      </c>
      <c r="G417" s="95">
        <f>VLOOKUP(E1:E7010,種目一覧!D1:G506,4,0)</f>
        <v>0</v>
      </c>
      <c r="H417" s="126">
        <f>VLOOKUP(E1:E7010,種目一覧!D1:E506,2,0)</f>
        <v>0</v>
      </c>
      <c r="I417" s="245"/>
      <c r="J417" s="246" t="str">
        <f t="shared" si="88"/>
        <v/>
      </c>
      <c r="K417" s="99" t="str">
        <f>IF(J417="","",RANK(I417,I415:I421,1))</f>
        <v/>
      </c>
      <c r="L417" s="100" t="str">
        <f>IF(I417="","",IF(I417&gt;M413,"","※"))</f>
        <v/>
      </c>
      <c r="M417" s="247" t="str">
        <f t="shared" si="89"/>
        <v/>
      </c>
      <c r="N417" s="248"/>
    </row>
    <row r="418" spans="1:14" s="242" customFormat="1" ht="19.5" hidden="1" customHeight="1">
      <c r="D418" s="92" t="s">
        <v>183</v>
      </c>
      <c r="E418" s="93" t="str">
        <f>CONCATENATE(E414,"-",B414,"-",D418)</f>
        <v>25-2-4</v>
      </c>
      <c r="F418" s="127">
        <f>VLOOKUP(E1:E7010,種目一覧!D1:F506,3,0)</f>
        <v>0</v>
      </c>
      <c r="G418" s="95">
        <f>VLOOKUP(E1:E7010,種目一覧!D1:G506,4,0)</f>
        <v>0</v>
      </c>
      <c r="H418" s="126">
        <f>VLOOKUP(E1:E7010,種目一覧!D1:E506,2,0)</f>
        <v>0</v>
      </c>
      <c r="I418" s="245"/>
      <c r="J418" s="246" t="str">
        <f t="shared" si="88"/>
        <v/>
      </c>
      <c r="K418" s="99" t="str">
        <f>IF(J418="","",RANK(I418,I415:I421,1))</f>
        <v/>
      </c>
      <c r="L418" s="100" t="str">
        <f>IF(I418="","",IF(I418&gt;M413,"","※"))</f>
        <v/>
      </c>
      <c r="M418" s="247" t="str">
        <f t="shared" si="89"/>
        <v/>
      </c>
      <c r="N418" s="248"/>
    </row>
    <row r="419" spans="1:14" s="242" customFormat="1" ht="19.5" hidden="1" customHeight="1">
      <c r="D419" s="92" t="s">
        <v>184</v>
      </c>
      <c r="E419" s="93" t="str">
        <f>CONCATENATE(E414,"-",B414,"-",D419)</f>
        <v>25-2-5</v>
      </c>
      <c r="F419" s="127">
        <f>VLOOKUP(E1:E7010,種目一覧!D1:F506,3,0)</f>
        <v>0</v>
      </c>
      <c r="G419" s="95">
        <f>VLOOKUP(E1:E7010,種目一覧!D1:G506,4,0)</f>
        <v>0</v>
      </c>
      <c r="H419" s="126">
        <f>VLOOKUP(E1:E7010,種目一覧!D1:E506,2,0)</f>
        <v>0</v>
      </c>
      <c r="I419" s="245"/>
      <c r="J419" s="246" t="str">
        <f t="shared" si="88"/>
        <v/>
      </c>
      <c r="K419" s="99" t="str">
        <f>IF(J419="","",RANK(I419,I415:I421,1))</f>
        <v/>
      </c>
      <c r="L419" s="100" t="str">
        <f>IF(I419="","",IF(I419&gt;M413,"","※"))</f>
        <v/>
      </c>
      <c r="M419" s="247" t="str">
        <f t="shared" si="89"/>
        <v/>
      </c>
      <c r="N419" s="248"/>
    </row>
    <row r="420" spans="1:14" s="242" customFormat="1" ht="19.5" hidden="1" customHeight="1">
      <c r="D420" s="92" t="s">
        <v>185</v>
      </c>
      <c r="E420" s="93" t="str">
        <f>CONCATENATE(E414,"-",B414,"-",D420)</f>
        <v>25-2-6</v>
      </c>
      <c r="F420" s="127">
        <f>VLOOKUP(E1:E7010,種目一覧!D1:F506,3,0)</f>
        <v>0</v>
      </c>
      <c r="G420" s="95">
        <f>VLOOKUP(E1:E7010,種目一覧!D1:G506,4,0)</f>
        <v>0</v>
      </c>
      <c r="H420" s="126">
        <f>VLOOKUP(E1:E7010,種目一覧!D1:E506,2,0)</f>
        <v>0</v>
      </c>
      <c r="I420" s="245"/>
      <c r="J420" s="246" t="str">
        <f t="shared" si="88"/>
        <v/>
      </c>
      <c r="K420" s="99" t="str">
        <f>IF(J420="","",RANK(I420,I415:I421,1))</f>
        <v/>
      </c>
      <c r="L420" s="100" t="str">
        <f>IF(I420="","",IF(I420&gt;M413,"","※"))</f>
        <v/>
      </c>
      <c r="M420" s="247" t="str">
        <f t="shared" si="89"/>
        <v/>
      </c>
      <c r="N420" s="248"/>
    </row>
    <row r="421" spans="1:14" s="242" customFormat="1" ht="19.5" hidden="1" customHeight="1">
      <c r="D421" s="104" t="s">
        <v>186</v>
      </c>
      <c r="E421" s="110" t="str">
        <f>CONCATENATE(E414,"-",B414,"-",D421)</f>
        <v>25-2-7</v>
      </c>
      <c r="F421" s="111">
        <f>VLOOKUP(E1:E7010,種目一覧!D1:F506,3,0)</f>
        <v>0</v>
      </c>
      <c r="G421" s="112">
        <f>VLOOKUP(E1:E7010,種目一覧!D1:G506,4,0)</f>
        <v>0</v>
      </c>
      <c r="H421" s="113">
        <f>VLOOKUP(E1:E7010,種目一覧!D1:E506,2,0)</f>
        <v>0</v>
      </c>
      <c r="I421" s="249"/>
      <c r="J421" s="250" t="str">
        <f t="shared" si="88"/>
        <v/>
      </c>
      <c r="K421" s="108" t="str">
        <f>IF(J421="","",RANK(I421,I415:I421,1))</f>
        <v/>
      </c>
      <c r="L421" s="109" t="str">
        <f>IF(I421="","",IF(I421&gt;M413,"","※"))</f>
        <v/>
      </c>
      <c r="M421" s="247" t="str">
        <f t="shared" si="89"/>
        <v/>
      </c>
      <c r="N421" s="248"/>
    </row>
    <row r="423" spans="1:14" s="252" customFormat="1" ht="19.5" customHeight="1">
      <c r="A423" s="23" t="s">
        <v>211</v>
      </c>
      <c r="J423" s="118" t="s">
        <v>170</v>
      </c>
      <c r="L423" s="118" t="str">
        <f>VLOOKUP(E424,大会記録!E1:F89,2,0)</f>
        <v xml:space="preserve"> 　27.10</v>
      </c>
      <c r="M423" s="253">
        <f>VLOOKUP(E424,大会記録!E1:G89,3,0)</f>
        <v>2710</v>
      </c>
    </row>
    <row r="424" spans="1:14" s="242" customFormat="1" ht="19.5" customHeight="1">
      <c r="B424" s="80">
        <v>1</v>
      </c>
      <c r="C424" s="81" t="s">
        <v>171</v>
      </c>
      <c r="D424" s="119"/>
      <c r="E424" s="83">
        <v>26</v>
      </c>
      <c r="F424" s="124" t="s">
        <v>172</v>
      </c>
      <c r="G424" s="85" t="s">
        <v>173</v>
      </c>
      <c r="H424" s="86" t="s">
        <v>174</v>
      </c>
      <c r="I424" s="86" t="s">
        <v>442</v>
      </c>
      <c r="J424" s="87" t="s">
        <v>176</v>
      </c>
      <c r="K424" s="86" t="s">
        <v>177</v>
      </c>
      <c r="L424" s="88"/>
      <c r="M424" s="89" t="s">
        <v>178</v>
      </c>
      <c r="N424" s="244"/>
    </row>
    <row r="425" spans="1:14" s="242" customFormat="1" ht="19.5" customHeight="1">
      <c r="D425" s="92" t="s">
        <v>179</v>
      </c>
      <c r="E425" s="93" t="str">
        <f>CONCATENATE(E424,"-",B424,"-",D425)</f>
        <v>26-1-1</v>
      </c>
      <c r="F425" s="125" t="str">
        <f>VLOOKUP(E1:E7010,種目一覧!D1:F506,3,0)</f>
        <v>　</v>
      </c>
      <c r="G425" s="95">
        <f>VLOOKUP(E1:E7010,種目一覧!D1:G506,4,0)</f>
        <v>0</v>
      </c>
      <c r="H425" s="96" t="str">
        <f>VLOOKUP(E1:E7010,種目一覧!D1:E506,2,0)</f>
        <v>　</v>
      </c>
      <c r="I425" s="245"/>
      <c r="J425" s="246" t="str">
        <f t="shared" ref="J425:J431" si="90">IF(I425="","",IF(LEN(I425)=5,LEFT(I425,1)&amp;":"&amp;MID(I425,2,2)&amp;"."&amp;RIGHT(I425,2),LEFT(I425,2)&amp;"."&amp;RIGHT(I425,2)))</f>
        <v/>
      </c>
      <c r="K425" s="99" t="str">
        <f>IF(J425="","",RANK(I425,I425:I431,1))</f>
        <v/>
      </c>
      <c r="L425" s="100" t="str">
        <f>IF(I425="","",IF(I425&gt;M423,"","※"))</f>
        <v/>
      </c>
      <c r="M425" s="247" t="str">
        <f t="shared" ref="M425:M431" si="91">IF($J425="","",RANK(I425,$I$425:$I$441,1))</f>
        <v/>
      </c>
      <c r="N425" s="248"/>
    </row>
    <row r="426" spans="1:14" s="242" customFormat="1" ht="19.5" customHeight="1">
      <c r="D426" s="92" t="s">
        <v>181</v>
      </c>
      <c r="E426" s="93" t="str">
        <f>CONCATENATE(E424,"-",B424,"-",D426)</f>
        <v>26-1-2</v>
      </c>
      <c r="F426" s="125" t="str">
        <f>VLOOKUP(E1:E7010,種目一覧!D1:F506,3,0)</f>
        <v>中島　悠貴</v>
      </c>
      <c r="G426" s="103" t="str">
        <f>VLOOKUP(E1:E7010,種目一覧!D1:G506,4,0)</f>
        <v>なかじま　ゆうき</v>
      </c>
      <c r="H426" s="96" t="str">
        <f>VLOOKUP(E1:E7010,種目一覧!D1:E506,2,0)</f>
        <v>みずほ</v>
      </c>
      <c r="I426" s="245"/>
      <c r="J426" s="246" t="str">
        <f t="shared" si="90"/>
        <v/>
      </c>
      <c r="K426" s="99" t="str">
        <f>IF(J426="","",RANK(I426,I425:I431,1))</f>
        <v/>
      </c>
      <c r="L426" s="100" t="str">
        <f>IF(I426="","",IF(I426&gt;M423,"","※"))</f>
        <v/>
      </c>
      <c r="M426" s="247" t="str">
        <f t="shared" si="91"/>
        <v/>
      </c>
      <c r="N426" s="248"/>
    </row>
    <row r="427" spans="1:14" s="242" customFormat="1" ht="19.5" customHeight="1">
      <c r="D427" s="92" t="s">
        <v>182</v>
      </c>
      <c r="E427" s="93" t="str">
        <f>CONCATENATE(E424,"-",B424,"-",D427)</f>
        <v>26-1-3</v>
      </c>
      <c r="F427" s="125" t="str">
        <f>VLOOKUP(E1:E7010,種目一覧!D1:F506,3,0)</f>
        <v>三宅　高弘</v>
      </c>
      <c r="G427" s="103" t="str">
        <f>VLOOKUP(E1:E7010,種目一覧!D1:G506,4,0)</f>
        <v>みやけ　たかひろ</v>
      </c>
      <c r="H427" s="96" t="str">
        <f>VLOOKUP(E1:E7010,種目一覧!D1:E506,2,0)</f>
        <v>北陸銀行</v>
      </c>
      <c r="I427" s="245"/>
      <c r="J427" s="246" t="str">
        <f t="shared" si="90"/>
        <v/>
      </c>
      <c r="K427" s="99" t="str">
        <f>IF(J427="","",RANK(I427,I425:I431,1))</f>
        <v/>
      </c>
      <c r="L427" s="100" t="str">
        <f>IF(I427="","",IF(I427&gt;M423,"","※"))</f>
        <v/>
      </c>
      <c r="M427" s="247" t="str">
        <f t="shared" si="91"/>
        <v/>
      </c>
      <c r="N427" s="248"/>
    </row>
    <row r="428" spans="1:14" s="242" customFormat="1" ht="19.5" customHeight="1">
      <c r="D428" s="92" t="s">
        <v>183</v>
      </c>
      <c r="E428" s="93" t="str">
        <f>CONCATENATE(E424,"-",B424,"-",D428)</f>
        <v>26-1-4</v>
      </c>
      <c r="F428" s="125" t="str">
        <f>VLOOKUP(E1:E7010,種目一覧!D1:F506,3,0)</f>
        <v>岩崎　裕樹</v>
      </c>
      <c r="G428" s="103" t="str">
        <f>VLOOKUP(E1:E7010,種目一覧!D1:G506,4,0)</f>
        <v>いわさき　ゆうき</v>
      </c>
      <c r="H428" s="96" t="str">
        <f>VLOOKUP(E1:E7010,種目一覧!D1:E506,2,0)</f>
        <v>みずほ</v>
      </c>
      <c r="I428" s="245"/>
      <c r="J428" s="246" t="str">
        <f t="shared" si="90"/>
        <v/>
      </c>
      <c r="K428" s="99" t="str">
        <f>IF(J428="","",RANK(I428,I425:I431,1))</f>
        <v/>
      </c>
      <c r="L428" s="100" t="str">
        <f>IF(I428="","",IF(I428&gt;M423,"","※"))</f>
        <v/>
      </c>
      <c r="M428" s="247" t="str">
        <f t="shared" si="91"/>
        <v/>
      </c>
      <c r="N428" s="248"/>
    </row>
    <row r="429" spans="1:14" s="242" customFormat="1" ht="19.5" customHeight="1">
      <c r="D429" s="92" t="s">
        <v>184</v>
      </c>
      <c r="E429" s="93" t="str">
        <f>CONCATENATE(E424,"-",B424,"-",D429)</f>
        <v>26-1-5</v>
      </c>
      <c r="F429" s="125" t="str">
        <f>VLOOKUP(E1:E7010,種目一覧!D1:F506,3,0)</f>
        <v>　</v>
      </c>
      <c r="G429" s="95">
        <f>VLOOKUP(E1:E7010,種目一覧!D1:G506,4,0)</f>
        <v>0</v>
      </c>
      <c r="H429" s="96" t="str">
        <f>VLOOKUP(E1:E7010,種目一覧!D1:E506,2,0)</f>
        <v>　</v>
      </c>
      <c r="I429" s="245"/>
      <c r="J429" s="246" t="str">
        <f t="shared" si="90"/>
        <v/>
      </c>
      <c r="K429" s="99" t="str">
        <f>IF(J429="","",RANK(I429,I425:I431,1))</f>
        <v/>
      </c>
      <c r="L429" s="100" t="str">
        <f>IF(I429="","",IF(I429&gt;M423,"","※"))</f>
        <v/>
      </c>
      <c r="M429" s="247" t="str">
        <f t="shared" si="91"/>
        <v/>
      </c>
      <c r="N429" s="248"/>
    </row>
    <row r="430" spans="1:14" s="242" customFormat="1" ht="19.5" customHeight="1">
      <c r="D430" s="104" t="s">
        <v>185</v>
      </c>
      <c r="E430" s="110" t="str">
        <f>CONCATENATE(E424,"-",B424,"-",D430)</f>
        <v>26-1-6</v>
      </c>
      <c r="F430" s="123" t="str">
        <f>VLOOKUP(E1:E7010,種目一覧!D1:F506,3,0)</f>
        <v>　</v>
      </c>
      <c r="G430" s="112">
        <f>VLOOKUP(E1:E7010,種目一覧!D1:G506,4,0)</f>
        <v>0</v>
      </c>
      <c r="H430" s="106" t="str">
        <f>VLOOKUP(E1:E7010,種目一覧!D1:E506,2,0)</f>
        <v>　</v>
      </c>
      <c r="I430" s="249"/>
      <c r="J430" s="250" t="str">
        <f t="shared" si="90"/>
        <v/>
      </c>
      <c r="K430" s="108" t="str">
        <f>IF(J430="","",RANK(I430,I425:I431,1))</f>
        <v/>
      </c>
      <c r="L430" s="109" t="str">
        <f>IF(I430="","",IF(I430&gt;M423,"","※"))</f>
        <v/>
      </c>
      <c r="M430" s="247" t="str">
        <f t="shared" si="91"/>
        <v/>
      </c>
      <c r="N430" s="248"/>
    </row>
    <row r="431" spans="1:14" s="242" customFormat="1" ht="19.5" hidden="1" customHeight="1">
      <c r="D431" s="104" t="s">
        <v>186</v>
      </c>
      <c r="E431" s="110" t="str">
        <f>CONCATENATE(E424,"-",B424,"-",D431)</f>
        <v>26-1-7</v>
      </c>
      <c r="F431" s="123" t="str">
        <f>VLOOKUP(E1:E7010,種目一覧!D1:F506,3,0)</f>
        <v>　</v>
      </c>
      <c r="G431" s="112">
        <f>VLOOKUP(E1:E7010,種目一覧!D1:G506,4,0)</f>
        <v>0</v>
      </c>
      <c r="H431" s="106" t="str">
        <f>VLOOKUP(E1:E7010,種目一覧!D1:E506,2,0)</f>
        <v>　</v>
      </c>
      <c r="I431" s="249"/>
      <c r="J431" s="250" t="str">
        <f t="shared" si="90"/>
        <v/>
      </c>
      <c r="K431" s="108" t="str">
        <f>IF(J431="","",RANK(I431,I425:I431,1))</f>
        <v/>
      </c>
      <c r="L431" s="109" t="str">
        <f>IF(I431="","",IF(I431&gt;M423,"","※"))</f>
        <v/>
      </c>
      <c r="M431" s="247" t="str">
        <f t="shared" si="91"/>
        <v/>
      </c>
      <c r="N431" s="248"/>
    </row>
    <row r="433" spans="1:14" s="252" customFormat="1" ht="19.5" hidden="1" customHeight="1">
      <c r="J433" s="118" t="s">
        <v>170</v>
      </c>
      <c r="L433" s="118" t="str">
        <f>VLOOKUP(E434,大会記録!E1:F89,2,0)</f>
        <v xml:space="preserve"> 　27.10</v>
      </c>
      <c r="M433" s="253">
        <f>VLOOKUP(E434,大会記録!E1:G89,3,0)</f>
        <v>2710</v>
      </c>
    </row>
    <row r="434" spans="1:14" s="242" customFormat="1" ht="19.5" hidden="1" customHeight="1">
      <c r="B434" s="80">
        <v>2</v>
      </c>
      <c r="C434" s="81" t="s">
        <v>171</v>
      </c>
      <c r="D434" s="119"/>
      <c r="E434" s="83">
        <v>26</v>
      </c>
      <c r="F434" s="124" t="s">
        <v>172</v>
      </c>
      <c r="G434" s="85" t="s">
        <v>173</v>
      </c>
      <c r="H434" s="86" t="s">
        <v>174</v>
      </c>
      <c r="I434" s="86" t="s">
        <v>442</v>
      </c>
      <c r="J434" s="87" t="s">
        <v>176</v>
      </c>
      <c r="K434" s="86" t="s">
        <v>177</v>
      </c>
      <c r="L434" s="88"/>
      <c r="M434" s="89" t="s">
        <v>178</v>
      </c>
      <c r="N434" s="244"/>
    </row>
    <row r="435" spans="1:14" s="242" customFormat="1" ht="19.5" hidden="1" customHeight="1">
      <c r="D435" s="92" t="s">
        <v>179</v>
      </c>
      <c r="E435" s="93" t="str">
        <f>CONCATENATE(E434,"-",B434,"-",D435)</f>
        <v>26-2-1</v>
      </c>
      <c r="F435" s="127">
        <f>VLOOKUP(E1:E7010,種目一覧!D1:F506,3,0)</f>
        <v>0</v>
      </c>
      <c r="G435" s="95">
        <f>VLOOKUP(E1:E7010,種目一覧!D1:G506,4,0)</f>
        <v>0</v>
      </c>
      <c r="H435" s="126">
        <f>VLOOKUP(E1:E7010,種目一覧!D1:E506,2,0)</f>
        <v>0</v>
      </c>
      <c r="I435" s="245"/>
      <c r="J435" s="246" t="str">
        <f t="shared" ref="J435:J441" si="92">IF(I435="","",IF(LEN(I435)=5,LEFT(I435,1)&amp;":"&amp;MID(I435,2,2)&amp;"."&amp;RIGHT(I435,2),LEFT(I435,2)&amp;"."&amp;RIGHT(I435,2)))</f>
        <v/>
      </c>
      <c r="K435" s="99" t="str">
        <f>IF(J435="","",RANK(I435,I435:I441,1))</f>
        <v/>
      </c>
      <c r="L435" s="100" t="str">
        <f>IF(I435="","",IF(I435&gt;M433,"","※"))</f>
        <v/>
      </c>
      <c r="M435" s="247" t="str">
        <f t="shared" ref="M435:M441" si="93">IF($J435="","",RANK(I435,$I$425:$I$441,1))</f>
        <v/>
      </c>
      <c r="N435" s="248"/>
    </row>
    <row r="436" spans="1:14" s="242" customFormat="1" ht="19.5" hidden="1" customHeight="1">
      <c r="D436" s="92" t="s">
        <v>181</v>
      </c>
      <c r="E436" s="93" t="str">
        <f>CONCATENATE(E434,"-",B434,"-",D436)</f>
        <v>26-2-2</v>
      </c>
      <c r="F436" s="127">
        <f>VLOOKUP(E1:E7010,種目一覧!D1:F506,3,0)</f>
        <v>0</v>
      </c>
      <c r="G436" s="95">
        <f>VLOOKUP(E1:E7010,種目一覧!D1:G506,4,0)</f>
        <v>0</v>
      </c>
      <c r="H436" s="126">
        <f>VLOOKUP(E1:E7010,種目一覧!D1:E506,2,0)</f>
        <v>0</v>
      </c>
      <c r="I436" s="245"/>
      <c r="J436" s="246" t="str">
        <f t="shared" si="92"/>
        <v/>
      </c>
      <c r="K436" s="99" t="str">
        <f>IF(J436="","",RANK(I436,I435:I441,1))</f>
        <v/>
      </c>
      <c r="L436" s="100" t="str">
        <f>IF(I436="","",IF(I436&gt;M433,"","※"))</f>
        <v/>
      </c>
      <c r="M436" s="247" t="str">
        <f t="shared" si="93"/>
        <v/>
      </c>
      <c r="N436" s="248"/>
    </row>
    <row r="437" spans="1:14" s="242" customFormat="1" ht="19.5" hidden="1" customHeight="1">
      <c r="D437" s="92" t="s">
        <v>182</v>
      </c>
      <c r="E437" s="93" t="str">
        <f>CONCATENATE(E434,"-",B434,"-",D437)</f>
        <v>26-2-3</v>
      </c>
      <c r="F437" s="127">
        <f>VLOOKUP(E1:E7010,種目一覧!D1:F506,3,0)</f>
        <v>0</v>
      </c>
      <c r="G437" s="95">
        <f>VLOOKUP(E1:E7010,種目一覧!D1:G506,4,0)</f>
        <v>0</v>
      </c>
      <c r="H437" s="126">
        <f>VLOOKUP(E1:E7010,種目一覧!D1:E506,2,0)</f>
        <v>0</v>
      </c>
      <c r="I437" s="245"/>
      <c r="J437" s="246" t="str">
        <f t="shared" si="92"/>
        <v/>
      </c>
      <c r="K437" s="99" t="str">
        <f>IF(J437="","",RANK(I437,I435:I441,1))</f>
        <v/>
      </c>
      <c r="L437" s="100" t="str">
        <f>IF(I437="","",IF(I437&gt;M433,"","※"))</f>
        <v/>
      </c>
      <c r="M437" s="247" t="str">
        <f t="shared" si="93"/>
        <v/>
      </c>
      <c r="N437" s="248"/>
    </row>
    <row r="438" spans="1:14" s="242" customFormat="1" ht="19.5" hidden="1" customHeight="1">
      <c r="D438" s="92" t="s">
        <v>183</v>
      </c>
      <c r="E438" s="93" t="str">
        <f>CONCATENATE(E434,"-",B434,"-",D438)</f>
        <v>26-2-4</v>
      </c>
      <c r="F438" s="127">
        <f>VLOOKUP(E1:E7010,種目一覧!D1:F506,3,0)</f>
        <v>0</v>
      </c>
      <c r="G438" s="95">
        <f>VLOOKUP(E1:E7010,種目一覧!D1:G506,4,0)</f>
        <v>0</v>
      </c>
      <c r="H438" s="126">
        <f>VLOOKUP(E1:E7010,種目一覧!D1:E506,2,0)</f>
        <v>0</v>
      </c>
      <c r="I438" s="245"/>
      <c r="J438" s="246" t="str">
        <f t="shared" si="92"/>
        <v/>
      </c>
      <c r="K438" s="99" t="str">
        <f>IF(J438="","",RANK(I438,I435:I441,1))</f>
        <v/>
      </c>
      <c r="L438" s="100" t="str">
        <f>IF(I438="","",IF(I438&gt;M433,"","※"))</f>
        <v/>
      </c>
      <c r="M438" s="247" t="str">
        <f t="shared" si="93"/>
        <v/>
      </c>
      <c r="N438" s="248"/>
    </row>
    <row r="439" spans="1:14" s="242" customFormat="1" ht="19.5" hidden="1" customHeight="1">
      <c r="D439" s="92" t="s">
        <v>184</v>
      </c>
      <c r="E439" s="93" t="str">
        <f>CONCATENATE(E434,"-",B434,"-",D439)</f>
        <v>26-2-5</v>
      </c>
      <c r="F439" s="127">
        <f>VLOOKUP(E1:E7010,種目一覧!D1:F506,3,0)</f>
        <v>0</v>
      </c>
      <c r="G439" s="95">
        <f>VLOOKUP(E1:E7010,種目一覧!D1:G506,4,0)</f>
        <v>0</v>
      </c>
      <c r="H439" s="126">
        <f>VLOOKUP(E1:E7010,種目一覧!D1:E506,2,0)</f>
        <v>0</v>
      </c>
      <c r="I439" s="245"/>
      <c r="J439" s="246" t="str">
        <f t="shared" si="92"/>
        <v/>
      </c>
      <c r="K439" s="99" t="str">
        <f>IF(J439="","",RANK(I439,I435:I441,1))</f>
        <v/>
      </c>
      <c r="L439" s="100" t="str">
        <f>IF(I439="","",IF(I439&gt;M433,"","※"))</f>
        <v/>
      </c>
      <c r="M439" s="247" t="str">
        <f t="shared" si="93"/>
        <v/>
      </c>
      <c r="N439" s="248"/>
    </row>
    <row r="440" spans="1:14" s="242" customFormat="1" ht="19.5" hidden="1" customHeight="1">
      <c r="D440" s="92" t="s">
        <v>185</v>
      </c>
      <c r="E440" s="93" t="str">
        <f>CONCATENATE(E434,"-",B434,"-",D440)</f>
        <v>26-2-6</v>
      </c>
      <c r="F440" s="127">
        <f>VLOOKUP(E1:E7010,種目一覧!D1:F506,3,0)</f>
        <v>0</v>
      </c>
      <c r="G440" s="95">
        <f>VLOOKUP(E1:E7010,種目一覧!D1:G506,4,0)</f>
        <v>0</v>
      </c>
      <c r="H440" s="126">
        <f>VLOOKUP(E1:E7010,種目一覧!D1:E506,2,0)</f>
        <v>0</v>
      </c>
      <c r="I440" s="245"/>
      <c r="J440" s="246" t="str">
        <f t="shared" si="92"/>
        <v/>
      </c>
      <c r="K440" s="99" t="str">
        <f>IF(J440="","",RANK(I440,I435:I441,1))</f>
        <v/>
      </c>
      <c r="L440" s="100" t="str">
        <f>IF(I440="","",IF(I440&gt;M433,"","※"))</f>
        <v/>
      </c>
      <c r="M440" s="247" t="str">
        <f t="shared" si="93"/>
        <v/>
      </c>
      <c r="N440" s="248"/>
    </row>
    <row r="441" spans="1:14" s="242" customFormat="1" ht="19.5" hidden="1" customHeight="1">
      <c r="D441" s="104" t="s">
        <v>186</v>
      </c>
      <c r="E441" s="110" t="str">
        <f>CONCATENATE(E434,"-",B434,"-",D441)</f>
        <v>26-2-7</v>
      </c>
      <c r="F441" s="111">
        <f>VLOOKUP(E1:E7010,種目一覧!D1:F506,3,0)</f>
        <v>0</v>
      </c>
      <c r="G441" s="112">
        <f>VLOOKUP(E1:E7010,種目一覧!D1:G506,4,0)</f>
        <v>0</v>
      </c>
      <c r="H441" s="113">
        <f>VLOOKUP(E1:E7010,種目一覧!D1:E506,2,0)</f>
        <v>0</v>
      </c>
      <c r="I441" s="249"/>
      <c r="J441" s="250" t="str">
        <f t="shared" si="92"/>
        <v/>
      </c>
      <c r="K441" s="108" t="str">
        <f>IF(J441="","",RANK(I441,I435:I441,1))</f>
        <v/>
      </c>
      <c r="L441" s="109" t="str">
        <f>IF(I441="","",IF(I441&gt;M433,"","※"))</f>
        <v/>
      </c>
      <c r="M441" s="247" t="str">
        <f t="shared" si="93"/>
        <v/>
      </c>
      <c r="N441" s="248"/>
    </row>
    <row r="443" spans="1:14" s="252" customFormat="1" ht="19.5" customHeight="1">
      <c r="A443" s="23" t="s">
        <v>212</v>
      </c>
      <c r="J443" s="118" t="s">
        <v>170</v>
      </c>
      <c r="L443" s="118" t="str">
        <f>VLOOKUP(E444,大会記録!E1:F89,2,0)</f>
        <v>25.42</v>
      </c>
      <c r="M443" s="253">
        <f>VLOOKUP(E444,大会記録!E1:G89,3,0)</f>
        <v>2542</v>
      </c>
    </row>
    <row r="444" spans="1:14" s="242" customFormat="1" ht="19.5" customHeight="1">
      <c r="B444" s="80">
        <v>1</v>
      </c>
      <c r="C444" s="81" t="s">
        <v>171</v>
      </c>
      <c r="D444" s="119"/>
      <c r="E444" s="83">
        <v>27</v>
      </c>
      <c r="F444" s="124" t="s">
        <v>172</v>
      </c>
      <c r="G444" s="85" t="s">
        <v>173</v>
      </c>
      <c r="H444" s="86" t="s">
        <v>174</v>
      </c>
      <c r="I444" s="86" t="s">
        <v>442</v>
      </c>
      <c r="J444" s="87" t="s">
        <v>176</v>
      </c>
      <c r="K444" s="86" t="s">
        <v>177</v>
      </c>
      <c r="L444" s="88"/>
      <c r="M444" s="89" t="s">
        <v>178</v>
      </c>
      <c r="N444" s="244"/>
    </row>
    <row r="445" spans="1:14" s="242" customFormat="1" ht="19.5" customHeight="1">
      <c r="D445" s="92" t="s">
        <v>179</v>
      </c>
      <c r="E445" s="93" t="str">
        <f>CONCATENATE(E444,"-",B444,"-",D445)</f>
        <v>27-1-1</v>
      </c>
      <c r="F445" s="125" t="str">
        <f>VLOOKUP(E1:E7010,種目一覧!D1:F506,3,0)</f>
        <v>　</v>
      </c>
      <c r="G445" s="95">
        <f>VLOOKUP(E1:E7010,種目一覧!D1:G506,4,0)</f>
        <v>0</v>
      </c>
      <c r="H445" s="96" t="str">
        <f>VLOOKUP(E1:E7010,種目一覧!D1:E506,2,0)</f>
        <v>　</v>
      </c>
      <c r="I445" s="245"/>
      <c r="J445" s="246" t="str">
        <f t="shared" ref="J445:J451" si="94">IF(I445="","",IF(LEN(I445)=5,LEFT(I445,1)&amp;":"&amp;MID(I445,2,2)&amp;"."&amp;RIGHT(I445,2),LEFT(I445,2)&amp;"."&amp;RIGHT(I445,2)))</f>
        <v/>
      </c>
      <c r="K445" s="99" t="str">
        <f>IF(J445="","",RANK(I445,I445:I451,1))</f>
        <v/>
      </c>
      <c r="L445" s="100" t="str">
        <f>IF(I445="","",IF(I445&gt;M443,"","※"))</f>
        <v/>
      </c>
      <c r="M445" s="247" t="str">
        <f t="shared" ref="M445:M451" si="95">IF($J445="","",RANK(I445,$I$445:$I$461,1))</f>
        <v/>
      </c>
      <c r="N445" s="248"/>
    </row>
    <row r="446" spans="1:14" s="242" customFormat="1" ht="19.5" customHeight="1">
      <c r="D446" s="92" t="s">
        <v>181</v>
      </c>
      <c r="E446" s="93" t="str">
        <f>CONCATENATE(E444,"-",B444,"-",D446)</f>
        <v>27-1-2</v>
      </c>
      <c r="F446" s="125" t="str">
        <f>VLOOKUP(E1:E7010,種目一覧!D1:F506,3,0)</f>
        <v>　</v>
      </c>
      <c r="G446" s="95">
        <f>VLOOKUP(E1:E7010,種目一覧!D1:G506,4,0)</f>
        <v>0</v>
      </c>
      <c r="H446" s="96" t="str">
        <f>VLOOKUP(E1:E7010,種目一覧!D1:E506,2,0)</f>
        <v>　</v>
      </c>
      <c r="I446" s="245"/>
      <c r="J446" s="246" t="str">
        <f t="shared" si="94"/>
        <v/>
      </c>
      <c r="K446" s="99" t="str">
        <f>IF(J446="","",RANK(I446,I445:I451,1))</f>
        <v/>
      </c>
      <c r="L446" s="100" t="str">
        <f>IF(I446="","",IF(I446&gt;M443,"","※"))</f>
        <v/>
      </c>
      <c r="M446" s="247" t="str">
        <f t="shared" si="95"/>
        <v/>
      </c>
      <c r="N446" s="248"/>
    </row>
    <row r="447" spans="1:14" s="242" customFormat="1" ht="19.5" customHeight="1">
      <c r="D447" s="92" t="s">
        <v>182</v>
      </c>
      <c r="E447" s="93" t="str">
        <f>CONCATENATE(E444,"-",B444,"-",D447)</f>
        <v>27-1-3</v>
      </c>
      <c r="F447" s="125" t="str">
        <f>VLOOKUP(E1:E7010,種目一覧!D1:F506,3,0)</f>
        <v>筒井　開人</v>
      </c>
      <c r="G447" s="103" t="str">
        <f>VLOOKUP(E1:E7010,種目一覧!D1:G506,4,0)</f>
        <v>つつい　かいと</v>
      </c>
      <c r="H447" s="96" t="str">
        <f>VLOOKUP(E1:E7010,種目一覧!D1:E506,2,0)</f>
        <v>みずほ</v>
      </c>
      <c r="I447" s="245"/>
      <c r="J447" s="246" t="str">
        <f t="shared" si="94"/>
        <v/>
      </c>
      <c r="K447" s="99" t="str">
        <f>IF(J447="","",RANK(I447,I445:I451,1))</f>
        <v/>
      </c>
      <c r="L447" s="100" t="str">
        <f>IF(I447="","",IF(I447&gt;M443,"","※"))</f>
        <v/>
      </c>
      <c r="M447" s="247" t="str">
        <f t="shared" si="95"/>
        <v/>
      </c>
      <c r="N447" s="248"/>
    </row>
    <row r="448" spans="1:14" s="242" customFormat="1" ht="19.5" customHeight="1">
      <c r="D448" s="92" t="s">
        <v>183</v>
      </c>
      <c r="E448" s="93" t="str">
        <f>CONCATENATE(E444,"-",B444,"-",D448)</f>
        <v>27-1-4</v>
      </c>
      <c r="F448" s="125" t="str">
        <f>VLOOKUP(E1:E7010,種目一覧!D1:F506,3,0)</f>
        <v>丸山　斗夢</v>
      </c>
      <c r="G448" s="103" t="str">
        <f>VLOOKUP(E1:E7010,種目一覧!D1:G506,4,0)</f>
        <v>まるやま　とむ</v>
      </c>
      <c r="H448" s="96" t="str">
        <f>VLOOKUP(E1:E7010,種目一覧!D1:E506,2,0)</f>
        <v>三井住友信託</v>
      </c>
      <c r="I448" s="245"/>
      <c r="J448" s="246" t="str">
        <f t="shared" si="94"/>
        <v/>
      </c>
      <c r="K448" s="99" t="str">
        <f>IF(J448="","",RANK(I448,I445:I451,1))</f>
        <v/>
      </c>
      <c r="L448" s="100" t="str">
        <f>IF(I448="","",IF(I448&gt;M443,"","※"))</f>
        <v/>
      </c>
      <c r="M448" s="247" t="str">
        <f t="shared" si="95"/>
        <v/>
      </c>
      <c r="N448" s="248"/>
    </row>
    <row r="449" spans="1:14" s="242" customFormat="1" ht="19.5" customHeight="1">
      <c r="D449" s="92" t="s">
        <v>184</v>
      </c>
      <c r="E449" s="93" t="str">
        <f>CONCATENATE(E444,"-",B444,"-",D449)</f>
        <v>27-1-5</v>
      </c>
      <c r="F449" s="125" t="str">
        <f>VLOOKUP(E1:E7010,種目一覧!D1:F506,3,0)</f>
        <v>　</v>
      </c>
      <c r="G449" s="95">
        <f>VLOOKUP(E1:E7010,種目一覧!D1:G506,4,0)</f>
        <v>0</v>
      </c>
      <c r="H449" s="96" t="str">
        <f>VLOOKUP(E1:E7010,種目一覧!D1:E506,2,0)</f>
        <v>　</v>
      </c>
      <c r="I449" s="245"/>
      <c r="J449" s="246" t="str">
        <f t="shared" si="94"/>
        <v/>
      </c>
      <c r="K449" s="99" t="str">
        <f>IF(J449="","",RANK(I449,I445:I451,1))</f>
        <v/>
      </c>
      <c r="L449" s="100" t="str">
        <f>IF(I449="","",IF(I449&gt;M443,"","※"))</f>
        <v/>
      </c>
      <c r="M449" s="247" t="str">
        <f t="shared" si="95"/>
        <v/>
      </c>
      <c r="N449" s="248"/>
    </row>
    <row r="450" spans="1:14" s="242" customFormat="1" ht="19.5" customHeight="1">
      <c r="D450" s="104" t="s">
        <v>185</v>
      </c>
      <c r="E450" s="110" t="str">
        <f>CONCATENATE(E444,"-",B444,"-",D450)</f>
        <v>27-1-6</v>
      </c>
      <c r="F450" s="272" t="str">
        <f>VLOOKUP(E1:E7010,種目一覧!D1:F506,3,0)</f>
        <v>　</v>
      </c>
      <c r="G450" s="112">
        <f>VLOOKUP(E1:E7010,種目一覧!D1:G506,4,0)</f>
        <v>0</v>
      </c>
      <c r="H450" s="106" t="str">
        <f>VLOOKUP(E1:E7010,種目一覧!D1:E506,2,0)</f>
        <v>　</v>
      </c>
      <c r="I450" s="273"/>
      <c r="J450" s="274" t="str">
        <f t="shared" si="94"/>
        <v/>
      </c>
      <c r="K450" s="274" t="str">
        <f>IF(J450="","",RANK(I450,I445:I451,1))</f>
        <v/>
      </c>
      <c r="L450" s="275" t="str">
        <f>IF(I450="","",IF(I450&gt;M443,"","※"))</f>
        <v/>
      </c>
      <c r="M450" s="247" t="str">
        <f t="shared" si="95"/>
        <v/>
      </c>
      <c r="N450" s="248"/>
    </row>
    <row r="451" spans="1:14" s="242" customFormat="1" ht="19.5" hidden="1" customHeight="1">
      <c r="D451" s="104" t="s">
        <v>186</v>
      </c>
      <c r="E451" s="110" t="str">
        <f>CONCATENATE(E444,"-",B444,"-",D451)</f>
        <v>27-1-7</v>
      </c>
      <c r="F451" s="123" t="str">
        <f>VLOOKUP(E1:E7010,種目一覧!D1:F506,3,0)</f>
        <v>　</v>
      </c>
      <c r="G451" s="112">
        <f>VLOOKUP(E1:E7010,種目一覧!D1:G506,4,0)</f>
        <v>0</v>
      </c>
      <c r="H451" s="106" t="str">
        <f>VLOOKUP(E1:E7010,種目一覧!D1:E506,2,0)</f>
        <v>　</v>
      </c>
      <c r="I451" s="249"/>
      <c r="J451" s="250" t="str">
        <f t="shared" si="94"/>
        <v/>
      </c>
      <c r="K451" s="108" t="str">
        <f>IF(J451="","",RANK(I451,I445:I451,1))</f>
        <v/>
      </c>
      <c r="L451" s="109" t="str">
        <f>IF(I451="","",IF(I451&gt;M443,"","※"))</f>
        <v/>
      </c>
      <c r="M451" s="247" t="str">
        <f t="shared" si="95"/>
        <v/>
      </c>
      <c r="N451" s="248"/>
    </row>
    <row r="453" spans="1:14" s="252" customFormat="1" ht="20.25" hidden="1" customHeight="1">
      <c r="J453" s="118" t="s">
        <v>170</v>
      </c>
      <c r="L453" s="118" t="str">
        <f>VLOOKUP(E454,大会記録!E1:F89,2,0)</f>
        <v>25.42</v>
      </c>
      <c r="M453" s="253">
        <f>VLOOKUP(E454,大会記録!E1:G89,3,0)</f>
        <v>2542</v>
      </c>
    </row>
    <row r="454" spans="1:14" s="242" customFormat="1" ht="19.5" hidden="1" customHeight="1">
      <c r="B454" s="80">
        <v>2</v>
      </c>
      <c r="C454" s="81" t="s">
        <v>171</v>
      </c>
      <c r="D454" s="119"/>
      <c r="E454" s="83">
        <v>27</v>
      </c>
      <c r="F454" s="124" t="s">
        <v>172</v>
      </c>
      <c r="G454" s="85" t="s">
        <v>173</v>
      </c>
      <c r="H454" s="86" t="s">
        <v>174</v>
      </c>
      <c r="I454" s="86" t="s">
        <v>442</v>
      </c>
      <c r="J454" s="87" t="s">
        <v>176</v>
      </c>
      <c r="K454" s="86" t="s">
        <v>177</v>
      </c>
      <c r="L454" s="88"/>
      <c r="M454" s="89" t="s">
        <v>178</v>
      </c>
      <c r="N454" s="244"/>
    </row>
    <row r="455" spans="1:14" s="242" customFormat="1" ht="19.5" hidden="1" customHeight="1">
      <c r="D455" s="92" t="s">
        <v>179</v>
      </c>
      <c r="E455" s="93" t="str">
        <f>CONCATENATE(E454,"-",B454,"-",D455)</f>
        <v>27-2-1</v>
      </c>
      <c r="F455" s="127">
        <f>VLOOKUP(E1:E7010,種目一覧!D1:F506,3,0)</f>
        <v>0</v>
      </c>
      <c r="G455" s="95">
        <f>VLOOKUP(E1:E7010,種目一覧!D1:G506,4,0)</f>
        <v>0</v>
      </c>
      <c r="H455" s="126">
        <f>VLOOKUP(E1:E7010,種目一覧!D1:E506,2,0)</f>
        <v>0</v>
      </c>
      <c r="I455" s="245"/>
      <c r="J455" s="246" t="str">
        <f t="shared" ref="J455:J461" si="96">IF(I455="","",IF(LEN(I455)=5,LEFT(I455,1)&amp;":"&amp;MID(I455,2,2)&amp;"."&amp;RIGHT(I455,2),LEFT(I455,2)&amp;"."&amp;RIGHT(I455,2)))</f>
        <v/>
      </c>
      <c r="K455" s="99" t="str">
        <f>IF(J455="","",RANK(I455,I455:I461,1))</f>
        <v/>
      </c>
      <c r="L455" s="100" t="str">
        <f>IF(I455="","",IF(I455&gt;M453,"","※"))</f>
        <v/>
      </c>
      <c r="M455" s="247" t="str">
        <f t="shared" ref="M455:M461" si="97">IF($J455="","",RANK(I455,$I$445:$I$461,1))</f>
        <v/>
      </c>
      <c r="N455" s="248"/>
    </row>
    <row r="456" spans="1:14" s="242" customFormat="1" ht="19.5" hidden="1" customHeight="1">
      <c r="D456" s="92" t="s">
        <v>181</v>
      </c>
      <c r="E456" s="93" t="str">
        <f>CONCATENATE(E454,"-",B454,"-",D456)</f>
        <v>27-2-2</v>
      </c>
      <c r="F456" s="127">
        <f>VLOOKUP(E1:E7010,種目一覧!D1:F506,3,0)</f>
        <v>0</v>
      </c>
      <c r="G456" s="95">
        <f>VLOOKUP(E1:E7010,種目一覧!D1:G506,4,0)</f>
        <v>0</v>
      </c>
      <c r="H456" s="126">
        <f>VLOOKUP(E1:E7010,種目一覧!D1:E506,2,0)</f>
        <v>0</v>
      </c>
      <c r="I456" s="245"/>
      <c r="J456" s="246" t="str">
        <f t="shared" si="96"/>
        <v/>
      </c>
      <c r="K456" s="99" t="str">
        <f>IF(J456="","",RANK(I456,I455:I461,1))</f>
        <v/>
      </c>
      <c r="L456" s="100" t="str">
        <f>IF(I456="","",IF(I456&gt;M453,"","※"))</f>
        <v/>
      </c>
      <c r="M456" s="247" t="str">
        <f t="shared" si="97"/>
        <v/>
      </c>
      <c r="N456" s="248"/>
    </row>
    <row r="457" spans="1:14" s="242" customFormat="1" ht="19.5" hidden="1" customHeight="1">
      <c r="D457" s="92" t="s">
        <v>182</v>
      </c>
      <c r="E457" s="93" t="str">
        <f>CONCATENATE(E454,"-",B454,"-",D457)</f>
        <v>27-2-3</v>
      </c>
      <c r="F457" s="127">
        <f>VLOOKUP(E1:E7010,種目一覧!D1:F506,3,0)</f>
        <v>0</v>
      </c>
      <c r="G457" s="95">
        <f>VLOOKUP(E1:E7010,種目一覧!D1:G506,4,0)</f>
        <v>0</v>
      </c>
      <c r="H457" s="126">
        <f>VLOOKUP(E1:E7010,種目一覧!D1:E506,2,0)</f>
        <v>0</v>
      </c>
      <c r="I457" s="245"/>
      <c r="J457" s="246" t="str">
        <f t="shared" si="96"/>
        <v/>
      </c>
      <c r="K457" s="99" t="str">
        <f>IF(J457="","",RANK(I457,I455:I461,1))</f>
        <v/>
      </c>
      <c r="L457" s="100" t="str">
        <f>IF(I457="","",IF(I457&gt;M453,"","※"))</f>
        <v/>
      </c>
      <c r="M457" s="247" t="str">
        <f t="shared" si="97"/>
        <v/>
      </c>
      <c r="N457" s="248"/>
    </row>
    <row r="458" spans="1:14" s="242" customFormat="1" ht="19.5" hidden="1" customHeight="1">
      <c r="D458" s="92" t="s">
        <v>183</v>
      </c>
      <c r="E458" s="93" t="str">
        <f>CONCATENATE(E454,"-",B454,"-",D458)</f>
        <v>27-2-4</v>
      </c>
      <c r="F458" s="127">
        <f>VLOOKUP(E1:E7010,種目一覧!D1:F506,3,0)</f>
        <v>0</v>
      </c>
      <c r="G458" s="95">
        <f>VLOOKUP(E1:E7010,種目一覧!D1:G506,4,0)</f>
        <v>0</v>
      </c>
      <c r="H458" s="126">
        <f>VLOOKUP(E1:E7010,種目一覧!D1:E506,2,0)</f>
        <v>0</v>
      </c>
      <c r="I458" s="245"/>
      <c r="J458" s="246" t="str">
        <f t="shared" si="96"/>
        <v/>
      </c>
      <c r="K458" s="99" t="str">
        <f>IF(J458="","",RANK(I458,I455:I461,1))</f>
        <v/>
      </c>
      <c r="L458" s="100" t="str">
        <f>IF(I458="","",IF(I458&gt;M453,"","※"))</f>
        <v/>
      </c>
      <c r="M458" s="247" t="str">
        <f t="shared" si="97"/>
        <v/>
      </c>
      <c r="N458" s="248"/>
    </row>
    <row r="459" spans="1:14" s="242" customFormat="1" ht="19.5" hidden="1" customHeight="1">
      <c r="D459" s="92" t="s">
        <v>184</v>
      </c>
      <c r="E459" s="93" t="str">
        <f>CONCATENATE(E454,"-",B454,"-",D459)</f>
        <v>27-2-5</v>
      </c>
      <c r="F459" s="127">
        <f>VLOOKUP(E1:E7010,種目一覧!D1:F506,3,0)</f>
        <v>0</v>
      </c>
      <c r="G459" s="95">
        <f>VLOOKUP(E1:E7010,種目一覧!D1:G506,4,0)</f>
        <v>0</v>
      </c>
      <c r="H459" s="126">
        <f>VLOOKUP(E1:E7010,種目一覧!D1:E506,2,0)</f>
        <v>0</v>
      </c>
      <c r="I459" s="245"/>
      <c r="J459" s="246" t="str">
        <f t="shared" si="96"/>
        <v/>
      </c>
      <c r="K459" s="99" t="str">
        <f>IF(J459="","",RANK(I459,I455:I461,1))</f>
        <v/>
      </c>
      <c r="L459" s="100" t="str">
        <f>IF(I459="","",IF(I459&gt;M453,"","※"))</f>
        <v/>
      </c>
      <c r="M459" s="247" t="str">
        <f t="shared" si="97"/>
        <v/>
      </c>
      <c r="N459" s="248"/>
    </row>
    <row r="460" spans="1:14" s="242" customFormat="1" ht="19.5" hidden="1" customHeight="1">
      <c r="D460" s="92" t="s">
        <v>185</v>
      </c>
      <c r="E460" s="93" t="str">
        <f>CONCATENATE(E454,"-",B454,"-",D460)</f>
        <v>27-2-6</v>
      </c>
      <c r="F460" s="127">
        <f>VLOOKUP(E1:E7010,種目一覧!D1:F506,3,0)</f>
        <v>0</v>
      </c>
      <c r="G460" s="95">
        <f>VLOOKUP(E1:E7010,種目一覧!D1:G506,4,0)</f>
        <v>0</v>
      </c>
      <c r="H460" s="126">
        <f>VLOOKUP(E1:E7010,種目一覧!D1:E506,2,0)</f>
        <v>0</v>
      </c>
      <c r="I460" s="245"/>
      <c r="J460" s="246" t="str">
        <f t="shared" si="96"/>
        <v/>
      </c>
      <c r="K460" s="99" t="str">
        <f>IF(J460="","",RANK(I460,I455:I461,1))</f>
        <v/>
      </c>
      <c r="L460" s="100" t="str">
        <f>IF(I460="","",IF(I460&gt;M453,"","※"))</f>
        <v/>
      </c>
      <c r="M460" s="247" t="str">
        <f t="shared" si="97"/>
        <v/>
      </c>
      <c r="N460" s="248"/>
    </row>
    <row r="461" spans="1:14" s="242" customFormat="1" ht="19.5" hidden="1" customHeight="1">
      <c r="D461" s="104" t="s">
        <v>186</v>
      </c>
      <c r="E461" s="110" t="str">
        <f>CONCATENATE(E454,"-",B454,"-",D461)</f>
        <v>27-2-7</v>
      </c>
      <c r="F461" s="111">
        <f>VLOOKUP(E1:E7010,種目一覧!D1:F506,3,0)</f>
        <v>0</v>
      </c>
      <c r="G461" s="112">
        <f>VLOOKUP(E1:E7010,種目一覧!D1:G506,4,0)</f>
        <v>0</v>
      </c>
      <c r="H461" s="113">
        <f>VLOOKUP(E1:E7010,種目一覧!D1:E506,2,0)</f>
        <v>0</v>
      </c>
      <c r="I461" s="249"/>
      <c r="J461" s="250" t="str">
        <f t="shared" si="96"/>
        <v/>
      </c>
      <c r="K461" s="108" t="str">
        <f>IF(J461="","",RANK(I461,I455:I461,1))</f>
        <v/>
      </c>
      <c r="L461" s="109" t="str">
        <f>IF(I461="","",IF(I461&gt;M453,"","※"))</f>
        <v/>
      </c>
      <c r="M461" s="247" t="str">
        <f t="shared" si="97"/>
        <v/>
      </c>
      <c r="N461" s="248"/>
    </row>
    <row r="463" spans="1:14" s="257" customFormat="1" ht="19.5" hidden="1" customHeight="1">
      <c r="A463" s="23" t="s">
        <v>213</v>
      </c>
      <c r="B463" s="128"/>
      <c r="J463" s="135" t="s">
        <v>170</v>
      </c>
      <c r="L463" s="258">
        <f>VLOOKUP(E464,大会記録!E1:F89,2,0)</f>
        <v>0</v>
      </c>
      <c r="M463" s="134"/>
      <c r="N463" s="128"/>
    </row>
    <row r="464" spans="1:14" s="237" customFormat="1" ht="19.5" hidden="1" customHeight="1">
      <c r="B464" s="259">
        <v>1</v>
      </c>
      <c r="C464" s="81" t="s">
        <v>171</v>
      </c>
      <c r="D464" s="119"/>
      <c r="E464" s="83">
        <v>28</v>
      </c>
      <c r="F464" s="124" t="s">
        <v>172</v>
      </c>
      <c r="G464" s="85" t="s">
        <v>173</v>
      </c>
      <c r="H464" s="86" t="s">
        <v>174</v>
      </c>
      <c r="I464" s="120"/>
      <c r="J464" s="86" t="s">
        <v>176</v>
      </c>
      <c r="K464" s="86" t="s">
        <v>177</v>
      </c>
      <c r="L464" s="260"/>
      <c r="M464" s="89" t="s">
        <v>178</v>
      </c>
      <c r="N464" s="248"/>
    </row>
    <row r="465" spans="1:14" s="237" customFormat="1" ht="19.5" hidden="1" customHeight="1">
      <c r="B465" s="128"/>
      <c r="D465" s="92" t="s">
        <v>179</v>
      </c>
      <c r="E465" s="93" t="str">
        <f>CONCATENATE(E464,"-",B464,"-",D465)</f>
        <v>28-1-1</v>
      </c>
      <c r="F465" s="125">
        <f>VLOOKUP(E1:E7010,種目一覧!D1:F506,3,0)</f>
        <v>0</v>
      </c>
      <c r="G465" s="103">
        <f>VLOOKUP(E1:E7010,種目一覧!D1:G506,4,0)</f>
        <v>0</v>
      </c>
      <c r="H465" s="126">
        <f>VLOOKUP(E1:E7010,種目一覧!D1:E506,2,0)</f>
        <v>0</v>
      </c>
      <c r="I465" s="97"/>
      <c r="J465" s="99" t="str">
        <f t="shared" ref="J465:J471" si="98">IF(I465="","",IF(LEN(I465)=5,LEFT(I465,1)&amp;":"&amp;MID(I465,2,2)&amp;"."&amp;RIGHT(I465,2),LEFT(I465,2)&amp;"."&amp;RIGHT(I465,2)))</f>
        <v/>
      </c>
      <c r="K465" s="99" t="str">
        <f>IF(J465="","",RANK(I465,I465:I471,1))</f>
        <v/>
      </c>
      <c r="L465" s="261" t="str">
        <f>IF(I465="","",IF(I465&gt;M463,"","※"))</f>
        <v/>
      </c>
      <c r="M465" s="247" t="str">
        <f t="shared" ref="M465:M471" si="99">IF($J465="","",RANK(I465,$I$465:$I$471,1))</f>
        <v/>
      </c>
      <c r="N465" s="248"/>
    </row>
    <row r="466" spans="1:14" s="237" customFormat="1" ht="19.5" hidden="1" customHeight="1">
      <c r="B466" s="128"/>
      <c r="D466" s="92" t="s">
        <v>181</v>
      </c>
      <c r="E466" s="93" t="str">
        <f>CONCATENATE(E464,"-",B464,"-",D466)</f>
        <v>28-1-2</v>
      </c>
      <c r="F466" s="125">
        <f>VLOOKUP(E1:E7010,種目一覧!D1:F506,3,0)</f>
        <v>0</v>
      </c>
      <c r="G466" s="95">
        <f>VLOOKUP(E1:E7010,種目一覧!D1:G506,4,0)</f>
        <v>0</v>
      </c>
      <c r="H466" s="126">
        <f>VLOOKUP(E1:E7010,種目一覧!D1:E506,2,0)</f>
        <v>0</v>
      </c>
      <c r="I466" s="97"/>
      <c r="J466" s="99" t="str">
        <f t="shared" si="98"/>
        <v/>
      </c>
      <c r="K466" s="99" t="str">
        <f>IF(J466="","",RANK(I466,I465:I471,1))</f>
        <v/>
      </c>
      <c r="L466" s="261" t="str">
        <f>IF(I466="","",IF(I466&gt;M463,"","※"))</f>
        <v/>
      </c>
      <c r="M466" s="247" t="str">
        <f t="shared" si="99"/>
        <v/>
      </c>
      <c r="N466" s="248"/>
    </row>
    <row r="467" spans="1:14" s="237" customFormat="1" ht="19.5" hidden="1" customHeight="1">
      <c r="B467" s="128"/>
      <c r="D467" s="92" t="s">
        <v>182</v>
      </c>
      <c r="E467" s="93" t="str">
        <f>CONCATENATE(E464,"-",B464,"-",D467)</f>
        <v>28-1-3</v>
      </c>
      <c r="F467" s="125">
        <f>VLOOKUP(E1:E7010,種目一覧!D1:F506,3,0)</f>
        <v>0</v>
      </c>
      <c r="G467" s="95">
        <f>VLOOKUP(E1:E7010,種目一覧!D1:G506,4,0)</f>
        <v>0</v>
      </c>
      <c r="H467" s="126">
        <f>VLOOKUP(E1:E7010,種目一覧!D1:E506,2,0)</f>
        <v>0</v>
      </c>
      <c r="I467" s="97"/>
      <c r="J467" s="99" t="str">
        <f t="shared" si="98"/>
        <v/>
      </c>
      <c r="K467" s="99" t="str">
        <f>IF(J467="","",RANK(I467,I465:I471,1))</f>
        <v/>
      </c>
      <c r="L467" s="261" t="str">
        <f>IF(I467="","",IF(I467&gt;M463,"","※"))</f>
        <v/>
      </c>
      <c r="M467" s="247" t="str">
        <f t="shared" si="99"/>
        <v/>
      </c>
      <c r="N467" s="248"/>
    </row>
    <row r="468" spans="1:14" s="237" customFormat="1" ht="19.5" hidden="1" customHeight="1">
      <c r="B468" s="128"/>
      <c r="D468" s="92" t="s">
        <v>183</v>
      </c>
      <c r="E468" s="93" t="str">
        <f>CONCATENATE(E464,"-",B464,"-",D468)</f>
        <v>28-1-4</v>
      </c>
      <c r="F468" s="125">
        <f>VLOOKUP(E1:E7010,種目一覧!D1:F506,3,0)</f>
        <v>0</v>
      </c>
      <c r="G468" s="103">
        <f>VLOOKUP(E1:E7010,種目一覧!D1:G506,4,0)</f>
        <v>0</v>
      </c>
      <c r="H468" s="126">
        <f>VLOOKUP(E1:E7010,種目一覧!D1:E506,2,0)</f>
        <v>0</v>
      </c>
      <c r="I468" s="97"/>
      <c r="J468" s="99" t="str">
        <f t="shared" si="98"/>
        <v/>
      </c>
      <c r="K468" s="99" t="str">
        <f>IF(J468="","",RANK(I468,I465:I471,1))</f>
        <v/>
      </c>
      <c r="L468" s="261" t="str">
        <f>IF(I468="","",IF(I468&gt;M463,"","※"))</f>
        <v/>
      </c>
      <c r="M468" s="247" t="str">
        <f t="shared" si="99"/>
        <v/>
      </c>
      <c r="N468" s="248"/>
    </row>
    <row r="469" spans="1:14" s="237" customFormat="1" ht="19.5" hidden="1" customHeight="1">
      <c r="B469" s="128"/>
      <c r="D469" s="92" t="s">
        <v>184</v>
      </c>
      <c r="E469" s="93" t="str">
        <f>CONCATENATE(E464,"-",B464,"-",D469)</f>
        <v>28-1-5</v>
      </c>
      <c r="F469" s="125">
        <f>VLOOKUP(E1:E7010,種目一覧!D1:F506,3,0)</f>
        <v>0</v>
      </c>
      <c r="G469" s="103">
        <f>VLOOKUP(E1:E7010,種目一覧!D1:G506,4,0)</f>
        <v>0</v>
      </c>
      <c r="H469" s="126">
        <f>VLOOKUP(E1:E7010,種目一覧!D1:E506,2,0)</f>
        <v>0</v>
      </c>
      <c r="I469" s="97"/>
      <c r="J469" s="99" t="str">
        <f t="shared" si="98"/>
        <v/>
      </c>
      <c r="K469" s="99" t="str">
        <f>IF(J469="","",RANK(I469,I465:I471,1))</f>
        <v/>
      </c>
      <c r="L469" s="261" t="str">
        <f>IF(I469="","",IF(I469&gt;M463,"","※"))</f>
        <v/>
      </c>
      <c r="M469" s="247" t="str">
        <f t="shared" si="99"/>
        <v/>
      </c>
      <c r="N469" s="248"/>
    </row>
    <row r="470" spans="1:14" s="237" customFormat="1" ht="19.5" hidden="1" customHeight="1">
      <c r="B470" s="128"/>
      <c r="D470" s="92" t="s">
        <v>185</v>
      </c>
      <c r="E470" s="93" t="str">
        <f>CONCATENATE(E464,"-",B464,"-",D470)</f>
        <v>28-1-6</v>
      </c>
      <c r="F470" s="127">
        <f>VLOOKUP(E1:E7010,種目一覧!D1:F506,3,0)</f>
        <v>0</v>
      </c>
      <c r="G470" s="95">
        <f>VLOOKUP(E1:E7010,種目一覧!D1:G506,4,0)</f>
        <v>0</v>
      </c>
      <c r="H470" s="126">
        <f>VLOOKUP(E1:E7010,種目一覧!D1:E506,2,0)</f>
        <v>0</v>
      </c>
      <c r="I470" s="97"/>
      <c r="J470" s="262" t="str">
        <f t="shared" si="98"/>
        <v/>
      </c>
      <c r="K470" s="99" t="str">
        <f>IF(J470="","",RANK(I470,I465:I471,1))</f>
        <v/>
      </c>
      <c r="L470" s="261" t="str">
        <f>IF(I470="","",IF(I470&gt;M463,"","※"))</f>
        <v/>
      </c>
      <c r="M470" s="247" t="str">
        <f t="shared" si="99"/>
        <v/>
      </c>
      <c r="N470" s="248"/>
    </row>
    <row r="471" spans="1:14" s="237" customFormat="1" ht="19.5" hidden="1" customHeight="1">
      <c r="B471" s="128"/>
      <c r="D471" s="104" t="s">
        <v>186</v>
      </c>
      <c r="E471" s="110" t="str">
        <f>CONCATENATE(E464,"-",B464,"-",D471)</f>
        <v>28-1-7</v>
      </c>
      <c r="F471" s="111">
        <f>VLOOKUP(E1:E7010,種目一覧!D1:F506,3,0)</f>
        <v>0</v>
      </c>
      <c r="G471" s="95">
        <f>VLOOKUP(E1:E7010,種目一覧!D1:G506,4,0)</f>
        <v>0</v>
      </c>
      <c r="H471" s="113">
        <f>VLOOKUP(E1:E7010,種目一覧!D1:E506,2,0)</f>
        <v>0</v>
      </c>
      <c r="I471" s="114"/>
      <c r="J471" s="108" t="str">
        <f t="shared" si="98"/>
        <v/>
      </c>
      <c r="K471" s="108" t="str">
        <f>IF(J471="","",RANK(I471,I465:I471,1))</f>
        <v/>
      </c>
      <c r="L471" s="263" t="str">
        <f>IF(I471="","",IF(I471&gt;M463,"","※"))</f>
        <v/>
      </c>
      <c r="M471" s="247" t="str">
        <f t="shared" si="99"/>
        <v/>
      </c>
      <c r="N471" s="248"/>
    </row>
    <row r="472" spans="1:14" s="255" customFormat="1" ht="19.5" hidden="1" customHeight="1">
      <c r="B472" s="128"/>
      <c r="J472" s="131"/>
      <c r="L472" s="129"/>
      <c r="M472" s="256"/>
      <c r="N472" s="128"/>
    </row>
    <row r="473" spans="1:14" s="257" customFormat="1" ht="19.5" customHeight="1">
      <c r="A473" s="23" t="s">
        <v>214</v>
      </c>
      <c r="B473" s="128"/>
      <c r="J473" s="135" t="s">
        <v>170</v>
      </c>
      <c r="L473" s="258">
        <f>VLOOKUP(E474,大会記録!E1:F89,2,0)</f>
        <v>0</v>
      </c>
      <c r="M473" s="134"/>
      <c r="N473" s="128"/>
    </row>
    <row r="474" spans="1:14" s="237" customFormat="1" ht="19.5" customHeight="1">
      <c r="B474" s="259">
        <v>1</v>
      </c>
      <c r="C474" s="81" t="s">
        <v>171</v>
      </c>
      <c r="D474" s="119"/>
      <c r="E474" s="83">
        <v>29</v>
      </c>
      <c r="F474" s="124" t="s">
        <v>172</v>
      </c>
      <c r="G474" s="85" t="s">
        <v>173</v>
      </c>
      <c r="H474" s="86" t="s">
        <v>174</v>
      </c>
      <c r="I474" s="120"/>
      <c r="J474" s="86" t="s">
        <v>176</v>
      </c>
      <c r="K474" s="86" t="s">
        <v>177</v>
      </c>
      <c r="L474" s="260"/>
      <c r="M474" s="89" t="s">
        <v>178</v>
      </c>
      <c r="N474" s="248"/>
    </row>
    <row r="475" spans="1:14" s="237" customFormat="1" ht="19.5" customHeight="1">
      <c r="B475" s="128"/>
      <c r="D475" s="92" t="s">
        <v>179</v>
      </c>
      <c r="E475" s="93" t="str">
        <f>CONCATENATE(E474,"-",B474,"-",D475)</f>
        <v>29-1-1</v>
      </c>
      <c r="F475" s="125" t="str">
        <f>VLOOKUP(E1:E7010,種目一覧!D1:F506,3,0)</f>
        <v>　</v>
      </c>
      <c r="G475" s="95">
        <f>VLOOKUP(E1:E7010,種目一覧!D1:G506,4,0)</f>
        <v>0</v>
      </c>
      <c r="H475" s="96" t="str">
        <f>VLOOKUP(E1:E7010,種目一覧!D1:E506,2,0)</f>
        <v>　</v>
      </c>
      <c r="I475" s="97"/>
      <c r="J475" s="99" t="str">
        <f t="shared" ref="J475:J481" si="100">IF(I475="","",IF(LEN(I475)=5,LEFT(I475,1)&amp;":"&amp;MID(I475,2,2)&amp;"."&amp;RIGHT(I475,2),LEFT(I475,2)&amp;"."&amp;RIGHT(I475,2)))</f>
        <v/>
      </c>
      <c r="K475" s="99" t="str">
        <f>IF(J475="","",RANK(I475,I475:I481,1))</f>
        <v/>
      </c>
      <c r="L475" s="261" t="str">
        <f>IF(I475="","",IF(I475&gt;M473,"","※"))</f>
        <v/>
      </c>
      <c r="M475" s="247" t="str">
        <f t="shared" ref="M475:M481" si="101">IF($J475="","",RANK(I475,$I$475:$I$481,1))</f>
        <v/>
      </c>
      <c r="N475" s="248"/>
    </row>
    <row r="476" spans="1:14" s="237" customFormat="1" ht="19.5" customHeight="1">
      <c r="B476" s="128"/>
      <c r="D476" s="92" t="s">
        <v>181</v>
      </c>
      <c r="E476" s="93" t="str">
        <f>CONCATENATE(E474,"-",B474,"-",D476)</f>
        <v>29-1-2</v>
      </c>
      <c r="F476" s="125" t="str">
        <f>VLOOKUP(E1:E7010,種目一覧!D1:F506,3,0)</f>
        <v>佐藤　一輝</v>
      </c>
      <c r="G476" s="103" t="str">
        <f>VLOOKUP(E1:E7010,種目一覧!D1:G506,4,0)</f>
        <v>さとう　かずき</v>
      </c>
      <c r="H476" s="96" t="str">
        <f>VLOOKUP(E1:E7010,種目一覧!D1:E506,2,0)</f>
        <v>三菱UFJ銀行</v>
      </c>
      <c r="I476" s="97"/>
      <c r="J476" s="99" t="str">
        <f t="shared" si="100"/>
        <v/>
      </c>
      <c r="K476" s="99" t="str">
        <f>IF(J476="","",RANK(I476,I475:I481,1))</f>
        <v/>
      </c>
      <c r="L476" s="261" t="str">
        <f>IF(I476="","",IF(I476&gt;M473,"","※"))</f>
        <v/>
      </c>
      <c r="M476" s="247" t="str">
        <f t="shared" si="101"/>
        <v/>
      </c>
      <c r="N476" s="248"/>
    </row>
    <row r="477" spans="1:14" s="237" customFormat="1" ht="19.5" customHeight="1">
      <c r="B477" s="128"/>
      <c r="D477" s="92" t="s">
        <v>182</v>
      </c>
      <c r="E477" s="93" t="str">
        <f>CONCATENATE(E474,"-",B474,"-",D477)</f>
        <v>29-1-3</v>
      </c>
      <c r="F477" s="125" t="str">
        <f>VLOOKUP(E1:E7010,種目一覧!D1:F506,3,0)</f>
        <v>三宅　充</v>
      </c>
      <c r="G477" s="103" t="str">
        <f>VLOOKUP(E1:E7010,種目一覧!D1:G506,4,0)</f>
        <v>みやけ　みつる</v>
      </c>
      <c r="H477" s="96" t="str">
        <f>VLOOKUP(E1:E7010,種目一覧!D1:E506,2,0)</f>
        <v>三井住友信託</v>
      </c>
      <c r="I477" s="97"/>
      <c r="J477" s="99" t="str">
        <f t="shared" si="100"/>
        <v/>
      </c>
      <c r="K477" s="99" t="str">
        <f>IF(J477="","",RANK(I477,I475:I481,1))</f>
        <v/>
      </c>
      <c r="L477" s="261" t="str">
        <f>IF(I477="","",IF(I477&gt;M473,"","※"))</f>
        <v/>
      </c>
      <c r="M477" s="247" t="str">
        <f t="shared" si="101"/>
        <v/>
      </c>
      <c r="N477" s="248"/>
    </row>
    <row r="478" spans="1:14" s="237" customFormat="1" ht="19.5" customHeight="1">
      <c r="B478" s="128"/>
      <c r="D478" s="92" t="s">
        <v>183</v>
      </c>
      <c r="E478" s="93" t="str">
        <f>CONCATENATE(E474,"-",B474,"-",D478)</f>
        <v>29-1-4</v>
      </c>
      <c r="F478" s="125" t="str">
        <f>VLOOKUP(E1:E7010,種目一覧!D1:F506,3,0)</f>
        <v>笠原　敬太</v>
      </c>
      <c r="G478" s="103" t="str">
        <f>VLOOKUP(E1:E7010,種目一覧!D1:G506,4,0)</f>
        <v>かさはら　けいた</v>
      </c>
      <c r="H478" s="96" t="str">
        <f>VLOOKUP(E1:E7010,種目一覧!D1:E506,2,0)</f>
        <v>三菱UFJ信託</v>
      </c>
      <c r="I478" s="97"/>
      <c r="J478" s="99" t="str">
        <f t="shared" si="100"/>
        <v/>
      </c>
      <c r="K478" s="99" t="str">
        <f>IF(J478="","",RANK(I478,I475:I481,1))</f>
        <v/>
      </c>
      <c r="L478" s="261" t="str">
        <f>IF(I478="","",IF(I478&gt;M473,"","※"))</f>
        <v/>
      </c>
      <c r="M478" s="247" t="str">
        <f t="shared" si="101"/>
        <v/>
      </c>
      <c r="N478" s="248"/>
    </row>
    <row r="479" spans="1:14" s="237" customFormat="1" ht="19.5" customHeight="1">
      <c r="B479" s="128"/>
      <c r="D479" s="92" t="s">
        <v>184</v>
      </c>
      <c r="E479" s="93" t="str">
        <f>CONCATENATE(E474,"-",B474,"-",D479)</f>
        <v>29-1-5</v>
      </c>
      <c r="F479" s="125" t="str">
        <f>VLOOKUP(E1:E7010,種目一覧!D1:F506,3,0)</f>
        <v>　</v>
      </c>
      <c r="G479" s="95">
        <f>VLOOKUP(E1:E7010,種目一覧!D1:G506,4,0)</f>
        <v>0</v>
      </c>
      <c r="H479" s="96" t="str">
        <f>VLOOKUP(E1:E7010,種目一覧!D1:E506,2,0)</f>
        <v>　</v>
      </c>
      <c r="I479" s="97"/>
      <c r="J479" s="99" t="str">
        <f t="shared" si="100"/>
        <v/>
      </c>
      <c r="K479" s="99" t="str">
        <f>IF(J479="","",RANK(I479,I475:I481,1))</f>
        <v/>
      </c>
      <c r="L479" s="261" t="str">
        <f>IF(I479="","",IF(I479&gt;M473,"","※"))</f>
        <v/>
      </c>
      <c r="M479" s="247" t="str">
        <f t="shared" si="101"/>
        <v/>
      </c>
      <c r="N479" s="248"/>
    </row>
    <row r="480" spans="1:14" s="237" customFormat="1" ht="19.5" customHeight="1">
      <c r="B480" s="128"/>
      <c r="D480" s="104" t="s">
        <v>185</v>
      </c>
      <c r="E480" s="110" t="str">
        <f>CONCATENATE(E474,"-",B474,"-",D480)</f>
        <v>29-1-6</v>
      </c>
      <c r="F480" s="123" t="str">
        <f>VLOOKUP(E1:E7010,種目一覧!D1:F506,3,0)</f>
        <v>　</v>
      </c>
      <c r="G480" s="95">
        <f>VLOOKUP(E1:E7010,種目一覧!D1:G506,4,0)</f>
        <v>0</v>
      </c>
      <c r="H480" s="106" t="str">
        <f>VLOOKUP(E1:E7010,種目一覧!D1:E506,2,0)</f>
        <v>　</v>
      </c>
      <c r="I480" s="114"/>
      <c r="J480" s="274" t="str">
        <f t="shared" si="100"/>
        <v/>
      </c>
      <c r="K480" s="108" t="str">
        <f>IF(J480="","",RANK(I480,I475:I481,1))</f>
        <v/>
      </c>
      <c r="L480" s="263" t="str">
        <f>IF(I480="","",IF(I480&gt;M473,"","※"))</f>
        <v/>
      </c>
      <c r="M480" s="247" t="str">
        <f t="shared" si="101"/>
        <v/>
      </c>
      <c r="N480" s="248"/>
    </row>
    <row r="481" spans="1:14" s="237" customFormat="1" ht="19.5" hidden="1" customHeight="1">
      <c r="B481" s="128"/>
      <c r="D481" s="104" t="s">
        <v>186</v>
      </c>
      <c r="E481" s="110" t="str">
        <f>CONCATENATE(E474,"-",B474,"-",D481)</f>
        <v>29-1-7</v>
      </c>
      <c r="F481" s="123" t="str">
        <f>VLOOKUP(E1:E7010,種目一覧!D1:F506,3,0)</f>
        <v>　</v>
      </c>
      <c r="G481" s="95">
        <f>VLOOKUP(E1:E7010,種目一覧!D1:G506,4,0)</f>
        <v>0</v>
      </c>
      <c r="H481" s="106" t="str">
        <f>VLOOKUP(E1:E7010,種目一覧!D1:E506,2,0)</f>
        <v>　</v>
      </c>
      <c r="I481" s="114"/>
      <c r="J481" s="108" t="str">
        <f t="shared" si="100"/>
        <v/>
      </c>
      <c r="K481" s="108" t="str">
        <f>IF(J481="","",RANK(I481,I475:I481,1))</f>
        <v/>
      </c>
      <c r="L481" s="263" t="str">
        <f>IF(I481="","",IF(I481&gt;M473,"","※"))</f>
        <v/>
      </c>
      <c r="M481" s="247" t="str">
        <f t="shared" si="101"/>
        <v/>
      </c>
      <c r="N481" s="248"/>
    </row>
    <row r="482" spans="1:14" s="255" customFormat="1" ht="19.5" customHeight="1">
      <c r="B482" s="128"/>
      <c r="D482" s="129"/>
      <c r="E482" s="129"/>
      <c r="F482" s="130"/>
      <c r="G482" s="256"/>
      <c r="H482" s="130"/>
      <c r="I482" s="130"/>
      <c r="J482" s="138"/>
      <c r="K482" s="129"/>
      <c r="L482" s="129"/>
      <c r="M482" s="256"/>
      <c r="N482" s="128"/>
    </row>
    <row r="483" spans="1:14" s="264" customFormat="1" ht="19.5" customHeight="1">
      <c r="B483" s="128"/>
      <c r="J483" s="24"/>
      <c r="L483" s="25"/>
    </row>
    <row r="484" spans="1:14" s="252" customFormat="1" ht="19.5" customHeight="1">
      <c r="A484" s="23" t="s">
        <v>443</v>
      </c>
      <c r="J484" s="118" t="s">
        <v>170</v>
      </c>
      <c r="L484" s="118" t="str">
        <f>VLOOKUP(E485,大会記録!E1:F89,2,0)</f>
        <v xml:space="preserve"> 　14.35</v>
      </c>
      <c r="M484" s="253">
        <f>VLOOKUP(E485,大会記録!E1:G89,3,0)</f>
        <v>1435</v>
      </c>
    </row>
    <row r="485" spans="1:14" s="242" customFormat="1" ht="19.5" customHeight="1">
      <c r="B485" s="80">
        <v>1</v>
      </c>
      <c r="C485" s="81" t="s">
        <v>171</v>
      </c>
      <c r="D485" s="119"/>
      <c r="E485" s="83">
        <v>30</v>
      </c>
      <c r="F485" s="124" t="s">
        <v>172</v>
      </c>
      <c r="G485" s="85" t="s">
        <v>173</v>
      </c>
      <c r="H485" s="86" t="s">
        <v>174</v>
      </c>
      <c r="I485" s="86" t="s">
        <v>442</v>
      </c>
      <c r="J485" s="87" t="s">
        <v>176</v>
      </c>
      <c r="K485" s="86" t="s">
        <v>177</v>
      </c>
      <c r="L485" s="88"/>
      <c r="M485" s="89" t="s">
        <v>178</v>
      </c>
      <c r="N485" s="244"/>
    </row>
    <row r="486" spans="1:14" s="242" customFormat="1" ht="19.5" customHeight="1">
      <c r="D486" s="92" t="s">
        <v>179</v>
      </c>
      <c r="E486" s="93" t="str">
        <f>CONCATENATE(E485,"-",B485,"-",D486)</f>
        <v>30-1-1</v>
      </c>
      <c r="F486" s="125" t="str">
        <f>VLOOKUP(E1:E7010,種目一覧!D1:F506,3,0)</f>
        <v>　</v>
      </c>
      <c r="G486" s="95">
        <f>VLOOKUP(E1:E7010,種目一覧!D1:G506,4,0)</f>
        <v>0</v>
      </c>
      <c r="H486" s="96" t="str">
        <f>VLOOKUP(E1:E7010,種目一覧!D1:E506,2,0)</f>
        <v>　</v>
      </c>
      <c r="I486" s="245"/>
      <c r="J486" s="246" t="str">
        <f t="shared" ref="J486:J492" si="102">IF(I486="","",IF(LEN(I486)=5,LEFT(I486,1)&amp;":"&amp;MID(I486,2,2)&amp;"."&amp;RIGHT(I486,2),LEFT(I486,2)&amp;"."&amp;RIGHT(I486,2)))</f>
        <v/>
      </c>
      <c r="K486" s="99" t="str">
        <f>IF(J486="","",RANK(I486,I486:I492,1))</f>
        <v/>
      </c>
      <c r="L486" s="100" t="str">
        <f>IF(I486="","",IF(I486&gt;M484,"","※"))</f>
        <v/>
      </c>
      <c r="M486" s="247" t="str">
        <f t="shared" ref="M486:M492" si="103">IF($J486="","",RANK(I486,$I$486:$I$501,1))</f>
        <v/>
      </c>
      <c r="N486" s="248"/>
    </row>
    <row r="487" spans="1:14" s="242" customFormat="1" ht="19.5" customHeight="1">
      <c r="D487" s="92" t="s">
        <v>181</v>
      </c>
      <c r="E487" s="93" t="str">
        <f>CONCATENATE(E485,"-",B485,"-",D487)</f>
        <v>30-1-2</v>
      </c>
      <c r="F487" s="125" t="str">
        <f>VLOOKUP(E1:E7010,種目一覧!D1:F506,3,0)</f>
        <v>赤羽　俊一</v>
      </c>
      <c r="G487" s="103" t="str">
        <f>VLOOKUP(E1:E7010,種目一覧!D1:G506,4,0)</f>
        <v>あかば　しゅんいち</v>
      </c>
      <c r="H487" s="96" t="str">
        <f>VLOOKUP(E1:E7010,種目一覧!D1:E506,2,0)</f>
        <v>みずほ</v>
      </c>
      <c r="I487" s="245"/>
      <c r="J487" s="246" t="str">
        <f t="shared" si="102"/>
        <v/>
      </c>
      <c r="K487" s="99" t="str">
        <f>IF(J487="","",RANK(I487,I486:I492,1))</f>
        <v/>
      </c>
      <c r="L487" s="100" t="str">
        <f>IF(I487="","",IF(I487&gt;M484,"","※"))</f>
        <v/>
      </c>
      <c r="M487" s="247" t="str">
        <f t="shared" si="103"/>
        <v/>
      </c>
      <c r="N487" s="248"/>
    </row>
    <row r="488" spans="1:14" s="242" customFormat="1" ht="19.5" customHeight="1">
      <c r="D488" s="92" t="s">
        <v>182</v>
      </c>
      <c r="E488" s="93" t="str">
        <f>CONCATENATE(E485,"-",B485,"-",D488)</f>
        <v>30-1-3</v>
      </c>
      <c r="F488" s="125" t="str">
        <f>VLOOKUP(E1:E7010,種目一覧!D1:F506,3,0)</f>
        <v>藤田　万之葉</v>
      </c>
      <c r="G488" s="103" t="str">
        <f>VLOOKUP(E1:E7010,種目一覧!D1:G506,4,0)</f>
        <v>ふじた　ましば</v>
      </c>
      <c r="H488" s="96" t="str">
        <f>VLOOKUP(E1:E7010,種目一覧!D1:E506,2,0)</f>
        <v>三井住友信託</v>
      </c>
      <c r="I488" s="245"/>
      <c r="J488" s="246" t="str">
        <f t="shared" si="102"/>
        <v/>
      </c>
      <c r="K488" s="99" t="str">
        <f>IF(J488="","",RANK(I488,I486:I492,1))</f>
        <v/>
      </c>
      <c r="L488" s="100" t="str">
        <f>IF(I488="","",IF(I488&gt;M484,"","※"))</f>
        <v/>
      </c>
      <c r="M488" s="247" t="str">
        <f t="shared" si="103"/>
        <v/>
      </c>
      <c r="N488" s="248"/>
    </row>
    <row r="489" spans="1:14" s="242" customFormat="1" ht="19.5" customHeight="1">
      <c r="D489" s="92" t="s">
        <v>183</v>
      </c>
      <c r="E489" s="93" t="str">
        <f>CONCATENATE(E485,"-",B485,"-",D489)</f>
        <v>30-1-4</v>
      </c>
      <c r="F489" s="125" t="str">
        <f>VLOOKUP(E1:E7010,種目一覧!D1:F506,3,0)</f>
        <v>中川　浩輔</v>
      </c>
      <c r="G489" s="103" t="str">
        <f>VLOOKUP(E1:E7010,種目一覧!D1:G506,4,0)</f>
        <v>なかがわ　こうすけ</v>
      </c>
      <c r="H489" s="96" t="str">
        <f>VLOOKUP(E1:E7010,種目一覧!D1:E506,2,0)</f>
        <v>みずほ</v>
      </c>
      <c r="I489" s="245"/>
      <c r="J489" s="246" t="str">
        <f t="shared" si="102"/>
        <v/>
      </c>
      <c r="K489" s="99" t="str">
        <f>IF(J489="","",RANK(I489,I486:I492,1))</f>
        <v/>
      </c>
      <c r="L489" s="100" t="str">
        <f>IF(I489="","",IF(I489&gt;M484,"","※"))</f>
        <v/>
      </c>
      <c r="M489" s="247" t="str">
        <f t="shared" si="103"/>
        <v/>
      </c>
      <c r="N489" s="248"/>
    </row>
    <row r="490" spans="1:14" s="242" customFormat="1" ht="19.5" customHeight="1">
      <c r="D490" s="92" t="s">
        <v>184</v>
      </c>
      <c r="E490" s="93" t="str">
        <f>CONCATENATE(E485,"-",B485,"-",D490)</f>
        <v>30-1-5</v>
      </c>
      <c r="F490" s="125" t="str">
        <f>VLOOKUP(E1:E7010,種目一覧!D1:F506,3,0)</f>
        <v>　</v>
      </c>
      <c r="G490" s="95">
        <f>VLOOKUP(E1:E7010,種目一覧!D1:G506,4,0)</f>
        <v>0</v>
      </c>
      <c r="H490" s="96" t="str">
        <f>VLOOKUP(E1:E7010,種目一覧!D1:E506,2,0)</f>
        <v>　</v>
      </c>
      <c r="I490" s="245"/>
      <c r="J490" s="246" t="str">
        <f t="shared" si="102"/>
        <v/>
      </c>
      <c r="K490" s="99" t="str">
        <f>IF(J490="","",RANK(I490,I486:I492,1))</f>
        <v/>
      </c>
      <c r="L490" s="100" t="str">
        <f>IF(I490="","",IF(I490&gt;M484,"","※"))</f>
        <v/>
      </c>
      <c r="M490" s="247" t="str">
        <f t="shared" si="103"/>
        <v/>
      </c>
      <c r="N490" s="248"/>
    </row>
    <row r="491" spans="1:14" s="242" customFormat="1" ht="19.5" customHeight="1">
      <c r="D491" s="104" t="s">
        <v>185</v>
      </c>
      <c r="E491" s="110" t="str">
        <f>CONCATENATE(E485,"-",B485,"-",D491)</f>
        <v>30-1-6</v>
      </c>
      <c r="F491" s="123" t="str">
        <f>VLOOKUP(E1:E7010,種目一覧!D1:F506,3,0)</f>
        <v>　</v>
      </c>
      <c r="G491" s="112">
        <f>VLOOKUP(E1:E7010,種目一覧!D1:G506,4,0)</f>
        <v>0</v>
      </c>
      <c r="H491" s="106" t="str">
        <f>VLOOKUP(E1:E7010,種目一覧!D1:E506,2,0)</f>
        <v>　</v>
      </c>
      <c r="I491" s="249"/>
      <c r="J491" s="250" t="str">
        <f t="shared" si="102"/>
        <v/>
      </c>
      <c r="K491" s="108" t="str">
        <f>IF(J491="","",RANK(I491,I486:I492,1))</f>
        <v/>
      </c>
      <c r="L491" s="109" t="str">
        <f>IF(I491="","",IF(I491&gt;M484,"","※"))</f>
        <v/>
      </c>
      <c r="M491" s="247" t="str">
        <f t="shared" si="103"/>
        <v/>
      </c>
      <c r="N491" s="248"/>
    </row>
    <row r="492" spans="1:14" s="242" customFormat="1" ht="19.5" hidden="1" customHeight="1">
      <c r="D492" s="104" t="s">
        <v>186</v>
      </c>
      <c r="E492" s="110" t="str">
        <f>CONCATENATE(E485,"-",B485,"-",D492)</f>
        <v>30-1-7</v>
      </c>
      <c r="F492" s="123" t="str">
        <f>VLOOKUP(E1:E7010,種目一覧!D1:F506,3,0)</f>
        <v>　</v>
      </c>
      <c r="G492" s="112">
        <f>VLOOKUP(E1:E7010,種目一覧!D1:G506,4,0)</f>
        <v>0</v>
      </c>
      <c r="H492" s="106" t="str">
        <f>VLOOKUP(E1:E7010,種目一覧!D1:E506,2,0)</f>
        <v>　</v>
      </c>
      <c r="I492" s="249"/>
      <c r="J492" s="250" t="str">
        <f t="shared" si="102"/>
        <v/>
      </c>
      <c r="K492" s="108" t="str">
        <f>IF(J492="","",RANK(I492,I486:I492,1))</f>
        <v/>
      </c>
      <c r="L492" s="109" t="str">
        <f>IF(I492="","",IF(I492&gt;M484,"","※"))</f>
        <v/>
      </c>
      <c r="M492" s="247" t="str">
        <f t="shared" si="103"/>
        <v/>
      </c>
      <c r="N492" s="248"/>
    </row>
    <row r="494" spans="1:14" s="242" customFormat="1" ht="19.5" customHeight="1">
      <c r="B494" s="80">
        <v>2</v>
      </c>
      <c r="C494" s="81" t="s">
        <v>171</v>
      </c>
      <c r="D494" s="119"/>
      <c r="E494" s="83">
        <v>30</v>
      </c>
      <c r="F494" s="124" t="s">
        <v>172</v>
      </c>
      <c r="G494" s="85" t="s">
        <v>173</v>
      </c>
      <c r="H494" s="86" t="s">
        <v>174</v>
      </c>
      <c r="I494" s="86" t="s">
        <v>442</v>
      </c>
      <c r="J494" s="87" t="s">
        <v>176</v>
      </c>
      <c r="K494" s="86" t="s">
        <v>177</v>
      </c>
      <c r="L494" s="88"/>
      <c r="M494" s="89" t="s">
        <v>178</v>
      </c>
      <c r="N494" s="244"/>
    </row>
    <row r="495" spans="1:14" s="242" customFormat="1" ht="19.5" customHeight="1">
      <c r="D495" s="92" t="s">
        <v>179</v>
      </c>
      <c r="E495" s="93" t="str">
        <f>CONCATENATE(E494,"-",B494,"-",D495)</f>
        <v>30-2-1</v>
      </c>
      <c r="F495" s="125" t="str">
        <f>VLOOKUP(E1:E7010,種目一覧!D1:F506,3,0)</f>
        <v>　</v>
      </c>
      <c r="G495" s="95">
        <f>VLOOKUP(E1:E7010,種目一覧!D1:G506,4,0)</f>
        <v>0</v>
      </c>
      <c r="H495" s="96" t="str">
        <f>VLOOKUP(E1:E7010,種目一覧!D1:E506,2,0)</f>
        <v>　</v>
      </c>
      <c r="I495" s="245"/>
      <c r="J495" s="246" t="str">
        <f t="shared" ref="J495:J501" si="104">IF(I495="","",IF(LEN(I495)=5,LEFT(I495,1)&amp;":"&amp;MID(I495,2,2)&amp;"."&amp;RIGHT(I495,2),LEFT(I495,2)&amp;"."&amp;RIGHT(I495,2)))</f>
        <v/>
      </c>
      <c r="K495" s="99" t="str">
        <f>IF(J495="","",RANK(I495,I495:I501,1))</f>
        <v/>
      </c>
      <c r="L495" s="100" t="str">
        <f>IF(I495="","",IF(I495&gt;M493,"","※"))</f>
        <v/>
      </c>
      <c r="M495" s="247" t="str">
        <f t="shared" ref="M495:M501" si="105">IF($J495="","",RANK(I495,$I$486:$I$501,1))</f>
        <v/>
      </c>
      <c r="N495" s="248"/>
    </row>
    <row r="496" spans="1:14" s="242" customFormat="1" ht="19.5" customHeight="1">
      <c r="D496" s="92" t="s">
        <v>181</v>
      </c>
      <c r="E496" s="93" t="str">
        <f>CONCATENATE(E494,"-",B494,"-",D496)</f>
        <v>30-2-2</v>
      </c>
      <c r="F496" s="125" t="str">
        <f>VLOOKUP(E1:E7010,種目一覧!D1:F506,3,0)</f>
        <v>本吉　康昭</v>
      </c>
      <c r="G496" s="103" t="str">
        <f>VLOOKUP(E1:E7010,種目一覧!D1:G506,4,0)</f>
        <v>もとよし　やすあき</v>
      </c>
      <c r="H496" s="96" t="str">
        <f>VLOOKUP(E1:E7010,種目一覧!D1:E506,2,0)</f>
        <v>三菱UFJ銀行</v>
      </c>
      <c r="I496" s="245"/>
      <c r="J496" s="246" t="str">
        <f t="shared" si="104"/>
        <v/>
      </c>
      <c r="K496" s="99" t="str">
        <f>IF(J496="","",RANK(I496,I495:I501,1))</f>
        <v/>
      </c>
      <c r="L496" s="100" t="str">
        <f>IF(I496="","",IF(I496&gt;M493,"","※"))</f>
        <v/>
      </c>
      <c r="M496" s="247" t="str">
        <f t="shared" si="105"/>
        <v/>
      </c>
      <c r="N496" s="248"/>
    </row>
    <row r="497" spans="1:14" s="242" customFormat="1" ht="19.5" customHeight="1">
      <c r="D497" s="92" t="s">
        <v>182</v>
      </c>
      <c r="E497" s="93" t="str">
        <f>CONCATENATE(E494,"-",B494,"-",D497)</f>
        <v>30-2-3</v>
      </c>
      <c r="F497" s="125" t="str">
        <f>VLOOKUP(E1:E7010,種目一覧!D1:F506,3,0)</f>
        <v>臼井　純人</v>
      </c>
      <c r="G497" s="103" t="str">
        <f>VLOOKUP(E1:E7010,種目一覧!D1:G506,4,0)</f>
        <v>うすい　じゅんと</v>
      </c>
      <c r="H497" s="96" t="str">
        <f>VLOOKUP(E1:E7010,種目一覧!D1:E506,2,0)</f>
        <v>みずほ</v>
      </c>
      <c r="I497" s="245"/>
      <c r="J497" s="246" t="str">
        <f t="shared" si="104"/>
        <v/>
      </c>
      <c r="K497" s="99" t="str">
        <f>IF(J497="","",RANK(I497,I495:I501,1))</f>
        <v/>
      </c>
      <c r="L497" s="100" t="str">
        <f>IF(I497="","",IF(I497&gt;M493,"","※"))</f>
        <v/>
      </c>
      <c r="M497" s="247" t="str">
        <f t="shared" si="105"/>
        <v/>
      </c>
      <c r="N497" s="248"/>
    </row>
    <row r="498" spans="1:14" s="242" customFormat="1" ht="19.5" customHeight="1">
      <c r="D498" s="92" t="s">
        <v>183</v>
      </c>
      <c r="E498" s="93" t="str">
        <f>CONCATENATE(E494,"-",B494,"-",D498)</f>
        <v>30-2-4</v>
      </c>
      <c r="F498" s="125" t="str">
        <f>VLOOKUP(E1:E7010,種目一覧!D1:F506,3,0)</f>
        <v>下之園　利尚</v>
      </c>
      <c r="G498" s="103" t="str">
        <f>VLOOKUP(E1:E7010,種目一覧!D1:G506,4,0)</f>
        <v>しものそん　としひさ</v>
      </c>
      <c r="H498" s="96" t="str">
        <f>VLOOKUP(E1:E7010,種目一覧!D1:E506,2,0)</f>
        <v>三菱UFJ銀行</v>
      </c>
      <c r="I498" s="245"/>
      <c r="J498" s="246" t="str">
        <f t="shared" si="104"/>
        <v/>
      </c>
      <c r="K498" s="99" t="str">
        <f>IF(J498="","",RANK(I498,I495:I501,1))</f>
        <v/>
      </c>
      <c r="L498" s="100" t="str">
        <f>IF(I498="","",IF(I498&gt;M493,"","※"))</f>
        <v/>
      </c>
      <c r="M498" s="247" t="str">
        <f t="shared" si="105"/>
        <v/>
      </c>
      <c r="N498" s="248"/>
    </row>
    <row r="499" spans="1:14" s="242" customFormat="1" ht="19.5" customHeight="1">
      <c r="D499" s="92" t="s">
        <v>184</v>
      </c>
      <c r="E499" s="93" t="str">
        <f>CONCATENATE(E494,"-",B494,"-",D499)</f>
        <v>30-2-5</v>
      </c>
      <c r="F499" s="125" t="str">
        <f>VLOOKUP(E1:E7010,種目一覧!D1:F506,3,0)</f>
        <v>藤江　弘和</v>
      </c>
      <c r="G499" s="103" t="str">
        <f>VLOOKUP(E1:E7010,種目一覧!D1:G506,4,0)</f>
        <v>ふじえ　ひろかず</v>
      </c>
      <c r="H499" s="96" t="str">
        <f>VLOOKUP(E1:E7010,種目一覧!D1:E506,2,0)</f>
        <v>みずほ</v>
      </c>
      <c r="I499" s="245"/>
      <c r="J499" s="246" t="str">
        <f t="shared" si="104"/>
        <v/>
      </c>
      <c r="K499" s="99" t="str">
        <f>IF(J499="","",RANK(I499,I495:I501,1))</f>
        <v/>
      </c>
      <c r="L499" s="100" t="str">
        <f>IF(I499="","",IF(I499&gt;M493,"","※"))</f>
        <v/>
      </c>
      <c r="M499" s="247" t="str">
        <f t="shared" si="105"/>
        <v/>
      </c>
      <c r="N499" s="248"/>
    </row>
    <row r="500" spans="1:14" s="242" customFormat="1" ht="19.5" customHeight="1">
      <c r="D500" s="104" t="s">
        <v>185</v>
      </c>
      <c r="E500" s="110" t="str">
        <f>CONCATENATE(E494,"-",B494,"-",D500)</f>
        <v>30-2-6</v>
      </c>
      <c r="F500" s="123" t="str">
        <f>VLOOKUP(E1:E7010,種目一覧!D1:F506,3,0)</f>
        <v>　</v>
      </c>
      <c r="G500" s="112">
        <f>VLOOKUP(E1:E7010,種目一覧!D1:G506,4,0)</f>
        <v>0</v>
      </c>
      <c r="H500" s="106" t="str">
        <f>VLOOKUP(E1:E7010,種目一覧!D1:E506,2,0)</f>
        <v>　</v>
      </c>
      <c r="I500" s="249"/>
      <c r="J500" s="250" t="str">
        <f t="shared" si="104"/>
        <v/>
      </c>
      <c r="K500" s="108" t="str">
        <f>IF(J500="","",RANK(I500,I495:I501,1))</f>
        <v/>
      </c>
      <c r="L500" s="109" t="str">
        <f>IF(I500="","",IF(I500&gt;M493,"","※"))</f>
        <v/>
      </c>
      <c r="M500" s="247" t="str">
        <f t="shared" si="105"/>
        <v/>
      </c>
      <c r="N500" s="248"/>
    </row>
    <row r="501" spans="1:14" s="242" customFormat="1" ht="19.5" hidden="1" customHeight="1">
      <c r="D501" s="104" t="s">
        <v>186</v>
      </c>
      <c r="E501" s="110" t="str">
        <f>CONCATENATE(E494,"-",B494,"-",D501)</f>
        <v>30-2-7</v>
      </c>
      <c r="F501" s="123" t="str">
        <f>VLOOKUP(E1:E7010,種目一覧!D1:F506,3,0)</f>
        <v>　</v>
      </c>
      <c r="G501" s="112">
        <f>VLOOKUP(E1:E7010,種目一覧!D1:G506,4,0)</f>
        <v>0</v>
      </c>
      <c r="H501" s="106" t="str">
        <f>VLOOKUP(E1:E7010,種目一覧!D1:E506,2,0)</f>
        <v>　</v>
      </c>
      <c r="I501" s="249"/>
      <c r="J501" s="250" t="str">
        <f t="shared" si="104"/>
        <v/>
      </c>
      <c r="K501" s="108" t="str">
        <f>IF(J501="","",RANK(I501,I495:I501,1))</f>
        <v/>
      </c>
      <c r="L501" s="109" t="str">
        <f>IF(I501="","",IF(I501&gt;M493,"","※"))</f>
        <v/>
      </c>
      <c r="M501" s="247" t="str">
        <f t="shared" si="105"/>
        <v/>
      </c>
      <c r="N501" s="248"/>
    </row>
    <row r="503" spans="1:14" s="252" customFormat="1" ht="19.5" customHeight="1">
      <c r="A503" s="23" t="s">
        <v>216</v>
      </c>
      <c r="J503" s="118" t="s">
        <v>170</v>
      </c>
      <c r="L503" s="118" t="str">
        <f>VLOOKUP(E504,大会記録!E1:F89,2,0)</f>
        <v xml:space="preserve"> 　12.68</v>
      </c>
      <c r="M503" s="253">
        <f>VLOOKUP(E504,大会記録!E1:G89,3,0)</f>
        <v>1268</v>
      </c>
    </row>
    <row r="504" spans="1:14" s="242" customFormat="1" ht="19.5" customHeight="1">
      <c r="B504" s="80">
        <v>1</v>
      </c>
      <c r="C504" s="81" t="s">
        <v>171</v>
      </c>
      <c r="D504" s="119"/>
      <c r="E504" s="83">
        <v>31</v>
      </c>
      <c r="F504" s="124" t="s">
        <v>172</v>
      </c>
      <c r="G504" s="85" t="s">
        <v>173</v>
      </c>
      <c r="H504" s="86" t="s">
        <v>174</v>
      </c>
      <c r="I504" s="86" t="s">
        <v>442</v>
      </c>
      <c r="J504" s="87" t="s">
        <v>176</v>
      </c>
      <c r="K504" s="86" t="s">
        <v>177</v>
      </c>
      <c r="L504" s="88"/>
      <c r="M504" s="89" t="s">
        <v>178</v>
      </c>
      <c r="N504" s="244"/>
    </row>
    <row r="505" spans="1:14" s="242" customFormat="1" ht="19.5" customHeight="1">
      <c r="D505" s="92" t="s">
        <v>179</v>
      </c>
      <c r="E505" s="93" t="str">
        <f>CONCATENATE(E504,"-",B504,"-",D505)</f>
        <v>31-1-1</v>
      </c>
      <c r="F505" s="125" t="str">
        <f>VLOOKUP(E1:E7010,種目一覧!D1:F506,3,0)</f>
        <v>　</v>
      </c>
      <c r="G505" s="95">
        <f>VLOOKUP(E1:E7010,種目一覧!D1:G506,4,0)</f>
        <v>0</v>
      </c>
      <c r="H505" s="96" t="str">
        <f>VLOOKUP(E1:E7010,種目一覧!D1:E506,2,0)</f>
        <v>　</v>
      </c>
      <c r="I505" s="245"/>
      <c r="J505" s="246" t="str">
        <f t="shared" ref="J505:J511" si="106">IF(I505="","",IF(LEN(I505)=5,LEFT(I505,1)&amp;":"&amp;MID(I505,2,2)&amp;"."&amp;RIGHT(I505,2),LEFT(I505,2)&amp;"."&amp;RIGHT(I505,2)))</f>
        <v/>
      </c>
      <c r="K505" s="99" t="str">
        <f>IF(J505="","",RANK(I505,I505:I511,1))</f>
        <v/>
      </c>
      <c r="L505" s="100" t="str">
        <f>IF(I505="","",IF(I505&gt;M503,"","※"))</f>
        <v/>
      </c>
      <c r="M505" s="247" t="str">
        <f t="shared" ref="M505:M511" si="107">IF($J505="","",RANK(I505,$I$505:$I$521,1))</f>
        <v/>
      </c>
      <c r="N505" s="248"/>
    </row>
    <row r="506" spans="1:14" s="242" customFormat="1" ht="19.5" customHeight="1">
      <c r="D506" s="92" t="s">
        <v>181</v>
      </c>
      <c r="E506" s="93" t="str">
        <f>CONCATENATE(E504,"-",B504,"-",D506)</f>
        <v>31-1-2</v>
      </c>
      <c r="F506" s="125" t="str">
        <f>VLOOKUP(E1:E7010,種目一覧!D1:F506,3,0)</f>
        <v>猪狩　芳文</v>
      </c>
      <c r="G506" s="103" t="str">
        <f>VLOOKUP(E1:E7010,種目一覧!D1:G506,4,0)</f>
        <v>いがり　よしふみ</v>
      </c>
      <c r="H506" s="96" t="str">
        <f>VLOOKUP(E1:E7010,種目一覧!D1:E506,2,0)</f>
        <v>みずほ</v>
      </c>
      <c r="I506" s="245"/>
      <c r="J506" s="246" t="str">
        <f t="shared" si="106"/>
        <v/>
      </c>
      <c r="K506" s="99" t="str">
        <f>IF(J506="","",RANK(I506,I505:I511,1))</f>
        <v/>
      </c>
      <c r="L506" s="100" t="str">
        <f>IF(I506="","",IF(I506&gt;M503,"","※"))</f>
        <v/>
      </c>
      <c r="M506" s="247" t="str">
        <f t="shared" si="107"/>
        <v/>
      </c>
      <c r="N506" s="248"/>
    </row>
    <row r="507" spans="1:14" s="242" customFormat="1" ht="19.5" customHeight="1">
      <c r="D507" s="92" t="s">
        <v>182</v>
      </c>
      <c r="E507" s="93" t="str">
        <f>CONCATENATE(E504,"-",B504,"-",D507)</f>
        <v>31-1-3</v>
      </c>
      <c r="F507" s="125" t="str">
        <f>VLOOKUP(E1:E7010,種目一覧!D1:F506,3,0)</f>
        <v>川越　和之</v>
      </c>
      <c r="G507" s="103" t="str">
        <f>VLOOKUP(E1:E7010,種目一覧!D1:G506,4,0)</f>
        <v>かわごえ　かずゆき</v>
      </c>
      <c r="H507" s="96" t="str">
        <f>VLOOKUP(E1:E7010,種目一覧!D1:E506,2,0)</f>
        <v>みずほ</v>
      </c>
      <c r="I507" s="245"/>
      <c r="J507" s="246" t="str">
        <f t="shared" si="106"/>
        <v/>
      </c>
      <c r="K507" s="99" t="str">
        <f>IF(J507="","",RANK(I507,I505:I511,1))</f>
        <v/>
      </c>
      <c r="L507" s="100" t="str">
        <f>IF(I507="","",IF(I507&gt;M503,"","※"))</f>
        <v/>
      </c>
      <c r="M507" s="247" t="str">
        <f t="shared" si="107"/>
        <v/>
      </c>
      <c r="N507" s="248"/>
    </row>
    <row r="508" spans="1:14" s="242" customFormat="1" ht="19.5" customHeight="1">
      <c r="D508" s="92" t="s">
        <v>183</v>
      </c>
      <c r="E508" s="93" t="str">
        <f>CONCATENATE(E504,"-",B504,"-",D508)</f>
        <v>31-1-4</v>
      </c>
      <c r="F508" s="125" t="str">
        <f>VLOOKUP(E1:E7010,種目一覧!D1:F506,3,0)</f>
        <v>茶谷　洋人</v>
      </c>
      <c r="G508" s="103" t="str">
        <f>VLOOKUP(E1:E7010,種目一覧!D1:G506,4,0)</f>
        <v>ちゃたに  ひろと</v>
      </c>
      <c r="H508" s="96" t="str">
        <f>VLOOKUP(E1:E7010,種目一覧!D1:E506,2,0)</f>
        <v>三菱UFJ信託</v>
      </c>
      <c r="I508" s="245"/>
      <c r="J508" s="246" t="str">
        <f t="shared" si="106"/>
        <v/>
      </c>
      <c r="K508" s="99" t="str">
        <f>IF(J508="","",RANK(I508,I505:I511,1))</f>
        <v/>
      </c>
      <c r="L508" s="100" t="str">
        <f>IF(I508="","",IF(I508&gt;M503,"","※"))</f>
        <v/>
      </c>
      <c r="M508" s="247" t="str">
        <f t="shared" si="107"/>
        <v/>
      </c>
      <c r="N508" s="248"/>
    </row>
    <row r="509" spans="1:14" s="242" customFormat="1" ht="19.5" customHeight="1">
      <c r="D509" s="92" t="s">
        <v>184</v>
      </c>
      <c r="E509" s="93" t="str">
        <f>CONCATENATE(E504,"-",B504,"-",D509)</f>
        <v>31-1-5</v>
      </c>
      <c r="F509" s="125" t="str">
        <f>VLOOKUP(E1:E7010,種目一覧!D1:F506,3,0)</f>
        <v>　</v>
      </c>
      <c r="G509" s="95">
        <f>VLOOKUP(E1:E7010,種目一覧!D1:G506,4,0)</f>
        <v>0</v>
      </c>
      <c r="H509" s="96" t="str">
        <f>VLOOKUP(E1:E7010,種目一覧!D1:E506,2,0)</f>
        <v>　</v>
      </c>
      <c r="I509" s="245"/>
      <c r="J509" s="246" t="str">
        <f t="shared" si="106"/>
        <v/>
      </c>
      <c r="K509" s="99" t="str">
        <f>IF(J509="","",RANK(I509,I505:I511,1))</f>
        <v/>
      </c>
      <c r="L509" s="100" t="str">
        <f>IF(I509="","",IF(I509&gt;M503,"","※"))</f>
        <v/>
      </c>
      <c r="M509" s="247" t="str">
        <f t="shared" si="107"/>
        <v/>
      </c>
      <c r="N509" s="276" t="s">
        <v>444</v>
      </c>
    </row>
    <row r="510" spans="1:14" s="242" customFormat="1" ht="19.5" customHeight="1">
      <c r="D510" s="104" t="s">
        <v>185</v>
      </c>
      <c r="E510" s="110" t="str">
        <f>CONCATENATE(E504,"-",B504,"-",D510)</f>
        <v>31-1-6</v>
      </c>
      <c r="F510" s="123" t="str">
        <f>VLOOKUP(E1:E7010,種目一覧!D1:F506,3,0)</f>
        <v>　</v>
      </c>
      <c r="G510" s="112">
        <f>VLOOKUP(E1:E7010,種目一覧!D1:G506,4,0)</f>
        <v>0</v>
      </c>
      <c r="H510" s="106" t="str">
        <f>VLOOKUP(E1:E7010,種目一覧!D1:E506,2,0)</f>
        <v>　</v>
      </c>
      <c r="I510" s="249"/>
      <c r="J510" s="250" t="str">
        <f t="shared" si="106"/>
        <v/>
      </c>
      <c r="K510" s="108" t="str">
        <f>IF(J510="","",RANK(I510,I505:I511,1))</f>
        <v/>
      </c>
      <c r="L510" s="109" t="str">
        <f>IF(I510="","",IF(I510&gt;M503,"","※"))</f>
        <v/>
      </c>
      <c r="M510" s="247" t="str">
        <f t="shared" si="107"/>
        <v/>
      </c>
      <c r="N510" s="248"/>
    </row>
    <row r="511" spans="1:14" s="242" customFormat="1" ht="19.5" hidden="1" customHeight="1">
      <c r="D511" s="104" t="s">
        <v>186</v>
      </c>
      <c r="E511" s="110" t="str">
        <f>CONCATENATE(E504,"-",B504,"-",D511)</f>
        <v>31-1-7</v>
      </c>
      <c r="F511" s="123" t="str">
        <f>VLOOKUP(E1:E7010,種目一覧!D1:F506,3,0)</f>
        <v>　</v>
      </c>
      <c r="G511" s="112">
        <f>VLOOKUP(E1:E7010,種目一覧!D1:G506,4,0)</f>
        <v>0</v>
      </c>
      <c r="H511" s="106" t="str">
        <f>VLOOKUP(E1:E7010,種目一覧!D1:E506,2,0)</f>
        <v>　</v>
      </c>
      <c r="I511" s="249"/>
      <c r="J511" s="250" t="str">
        <f t="shared" si="106"/>
        <v/>
      </c>
      <c r="K511" s="108" t="str">
        <f>IF(J511="","",RANK(I511,I505:I511,1))</f>
        <v/>
      </c>
      <c r="L511" s="109" t="str">
        <f>IF(I511="","",IF(I511&gt;M503,"","※"))</f>
        <v/>
      </c>
      <c r="M511" s="247" t="str">
        <f t="shared" si="107"/>
        <v/>
      </c>
      <c r="N511" s="248"/>
    </row>
    <row r="513" spans="1:14" s="252" customFormat="1" ht="19.5" customHeight="1">
      <c r="J513" s="118" t="s">
        <v>170</v>
      </c>
      <c r="L513" s="118" t="str">
        <f>VLOOKUP(E514,大会記録!E1:F89,2,0)</f>
        <v xml:space="preserve"> 　12.68</v>
      </c>
      <c r="M513" s="253">
        <f>VLOOKUP(E514,大会記録!E1:G89,3,0)</f>
        <v>1268</v>
      </c>
    </row>
    <row r="514" spans="1:14" s="242" customFormat="1" ht="19.5" customHeight="1">
      <c r="B514" s="80">
        <v>2</v>
      </c>
      <c r="C514" s="81" t="s">
        <v>171</v>
      </c>
      <c r="D514" s="119"/>
      <c r="E514" s="83">
        <v>31</v>
      </c>
      <c r="F514" s="124" t="s">
        <v>172</v>
      </c>
      <c r="G514" s="85" t="s">
        <v>173</v>
      </c>
      <c r="H514" s="86" t="s">
        <v>174</v>
      </c>
      <c r="I514" s="86" t="s">
        <v>442</v>
      </c>
      <c r="J514" s="87" t="s">
        <v>176</v>
      </c>
      <c r="K514" s="86" t="s">
        <v>177</v>
      </c>
      <c r="L514" s="88"/>
      <c r="M514" s="89" t="s">
        <v>178</v>
      </c>
      <c r="N514" s="244"/>
    </row>
    <row r="515" spans="1:14" s="242" customFormat="1" ht="19.5" customHeight="1">
      <c r="D515" s="92" t="s">
        <v>179</v>
      </c>
      <c r="E515" s="93" t="str">
        <f>CONCATENATE(E514,"-",B514,"-",D515)</f>
        <v>31-2-1</v>
      </c>
      <c r="F515" s="125" t="str">
        <f>VLOOKUP(E1:E7010,種目一覧!D1:F506,3,0)</f>
        <v>　</v>
      </c>
      <c r="G515" s="95">
        <f>VLOOKUP(E1:E7010,種目一覧!D1:G506,4,0)</f>
        <v>0</v>
      </c>
      <c r="H515" s="96" t="str">
        <f>VLOOKUP(E1:E7010,種目一覧!D1:E506,2,0)</f>
        <v>　</v>
      </c>
      <c r="I515" s="245"/>
      <c r="J515" s="246" t="str">
        <f t="shared" ref="J515:J521" si="108">IF(I515="","",IF(LEN(I515)=5,LEFT(I515,1)&amp;":"&amp;MID(I515,2,2)&amp;"."&amp;RIGHT(I515,2),LEFT(I515,2)&amp;"."&amp;RIGHT(I515,2)))</f>
        <v/>
      </c>
      <c r="K515" s="99" t="str">
        <f>IF(J515="","",RANK(I515,I515:I521,1))</f>
        <v/>
      </c>
      <c r="L515" s="100" t="str">
        <f>IF(I515="","",IF(I515&gt;M513,"","※"))</f>
        <v/>
      </c>
      <c r="M515" s="247" t="str">
        <f t="shared" ref="M515:M521" si="109">IF($J515="","",RANK(I515,$I$505:$I$521,1))</f>
        <v/>
      </c>
      <c r="N515" s="248"/>
    </row>
    <row r="516" spans="1:14" s="242" customFormat="1" ht="19.5" customHeight="1">
      <c r="D516" s="92" t="s">
        <v>181</v>
      </c>
      <c r="E516" s="93" t="str">
        <f>CONCATENATE(E514,"-",B514,"-",D516)</f>
        <v>31-2-2</v>
      </c>
      <c r="F516" s="125" t="str">
        <f>VLOOKUP(E1:E7010,種目一覧!D1:F506,3,0)</f>
        <v>南雲　道</v>
      </c>
      <c r="G516" s="103" t="str">
        <f>VLOOKUP(E1:E7010,種目一覧!D1:G506,4,0)</f>
        <v>なぐも　とおる</v>
      </c>
      <c r="H516" s="96" t="str">
        <f>VLOOKUP(E1:E7010,種目一覧!D1:E506,2,0)</f>
        <v>三井住友信託</v>
      </c>
      <c r="I516" s="245"/>
      <c r="J516" s="246" t="str">
        <f t="shared" si="108"/>
        <v/>
      </c>
      <c r="K516" s="99" t="str">
        <f>IF(J516="","",RANK(I516,I515:I521,1))</f>
        <v/>
      </c>
      <c r="L516" s="100" t="str">
        <f>IF(I516="","",IF(I516&gt;M513,"","※"))</f>
        <v/>
      </c>
      <c r="M516" s="247" t="str">
        <f t="shared" si="109"/>
        <v/>
      </c>
      <c r="N516" s="248"/>
    </row>
    <row r="517" spans="1:14" s="242" customFormat="1" ht="19.5" customHeight="1">
      <c r="D517" s="92" t="s">
        <v>182</v>
      </c>
      <c r="E517" s="93" t="str">
        <f>CONCATENATE(E514,"-",B514,"-",D517)</f>
        <v>31-2-3</v>
      </c>
      <c r="F517" s="125" t="str">
        <f>VLOOKUP(E1:E7010,種目一覧!D1:F506,3,0)</f>
        <v>北　浩至</v>
      </c>
      <c r="G517" s="103" t="str">
        <f>VLOOKUP(E1:E7010,種目一覧!D1:G506,4,0)</f>
        <v>きた　こうじ</v>
      </c>
      <c r="H517" s="96" t="str">
        <f>VLOOKUP(E1:E7010,種目一覧!D1:E506,2,0)</f>
        <v>三菱UFJ信託</v>
      </c>
      <c r="I517" s="245"/>
      <c r="J517" s="246" t="str">
        <f t="shared" si="108"/>
        <v/>
      </c>
      <c r="K517" s="99" t="str">
        <f>IF(J517="","",RANK(I517,I515:I521,1))</f>
        <v/>
      </c>
      <c r="L517" s="100" t="str">
        <f>IF(I517="","",IF(I517&gt;M513,"","※"))</f>
        <v/>
      </c>
      <c r="M517" s="247" t="str">
        <f t="shared" si="109"/>
        <v/>
      </c>
      <c r="N517" s="248"/>
    </row>
    <row r="518" spans="1:14" s="242" customFormat="1" ht="19.5" customHeight="1">
      <c r="D518" s="92" t="s">
        <v>183</v>
      </c>
      <c r="E518" s="93" t="str">
        <f>CONCATENATE(E514,"-",B514,"-",D518)</f>
        <v>31-2-4</v>
      </c>
      <c r="F518" s="125" t="str">
        <f>VLOOKUP(E1:E7010,種目一覧!D1:F506,3,0)</f>
        <v>近藤　和貴</v>
      </c>
      <c r="G518" s="103" t="str">
        <f>VLOOKUP(E1:E7010,種目一覧!D1:G506,4,0)</f>
        <v>こんどう　かずたか</v>
      </c>
      <c r="H518" s="96" t="str">
        <f>VLOOKUP(E1:E7010,種目一覧!D1:E506,2,0)</f>
        <v>三菱UFJ信託</v>
      </c>
      <c r="I518" s="245"/>
      <c r="J518" s="246" t="str">
        <f t="shared" si="108"/>
        <v/>
      </c>
      <c r="K518" s="99" t="str">
        <f>IF(J518="","",RANK(I518,I515:I521,1))</f>
        <v/>
      </c>
      <c r="L518" s="100" t="str">
        <f>IF(I518="","",IF(I518&gt;M513,"","※"))</f>
        <v/>
      </c>
      <c r="M518" s="247" t="str">
        <f t="shared" si="109"/>
        <v/>
      </c>
      <c r="N518" s="248"/>
    </row>
    <row r="519" spans="1:14" s="242" customFormat="1" ht="19.5" customHeight="1">
      <c r="D519" s="92" t="s">
        <v>184</v>
      </c>
      <c r="E519" s="93" t="str">
        <f>CONCATENATE(E514,"-",B514,"-",D519)</f>
        <v>31-2-5</v>
      </c>
      <c r="F519" s="125" t="str">
        <f>VLOOKUP(E1:E7010,種目一覧!D1:F506,3,0)</f>
        <v>　</v>
      </c>
      <c r="G519" s="95">
        <f>VLOOKUP(E1:E7010,種目一覧!D1:G506,4,0)</f>
        <v>0</v>
      </c>
      <c r="H519" s="96" t="str">
        <f>VLOOKUP(E1:E7010,種目一覧!D1:E506,2,0)</f>
        <v>　</v>
      </c>
      <c r="I519" s="245"/>
      <c r="J519" s="246" t="str">
        <f t="shared" si="108"/>
        <v/>
      </c>
      <c r="K519" s="99" t="str">
        <f>IF(J519="","",RANK(I519,I515:I521,1))</f>
        <v/>
      </c>
      <c r="L519" s="100" t="str">
        <f>IF(I519="","",IF(I519&gt;M513,"","※"))</f>
        <v/>
      </c>
      <c r="M519" s="247" t="str">
        <f t="shared" si="109"/>
        <v/>
      </c>
      <c r="N519" s="248"/>
    </row>
    <row r="520" spans="1:14" s="242" customFormat="1" ht="19.5" customHeight="1">
      <c r="D520" s="104" t="s">
        <v>185</v>
      </c>
      <c r="E520" s="110" t="str">
        <f>CONCATENATE(E514,"-",B514,"-",D520)</f>
        <v>31-2-6</v>
      </c>
      <c r="F520" s="123" t="str">
        <f>VLOOKUP(E1:E7010,種目一覧!D1:F506,3,0)</f>
        <v>　</v>
      </c>
      <c r="G520" s="112">
        <f>VLOOKUP(E1:E7010,種目一覧!D1:G506,4,0)</f>
        <v>0</v>
      </c>
      <c r="H520" s="106" t="str">
        <f>VLOOKUP(E1:E7010,種目一覧!D1:E506,2,0)</f>
        <v>　</v>
      </c>
      <c r="I520" s="249"/>
      <c r="J520" s="250" t="str">
        <f t="shared" si="108"/>
        <v/>
      </c>
      <c r="K520" s="108" t="str">
        <f>IF(J520="","",RANK(I520,I515:I521,1))</f>
        <v/>
      </c>
      <c r="L520" s="109" t="str">
        <f>IF(I520="","",IF(I520&gt;M513,"","※"))</f>
        <v/>
      </c>
      <c r="M520" s="247" t="str">
        <f t="shared" si="109"/>
        <v/>
      </c>
      <c r="N520" s="248"/>
    </row>
    <row r="521" spans="1:14" s="242" customFormat="1" ht="19.5" hidden="1" customHeight="1">
      <c r="D521" s="104" t="s">
        <v>186</v>
      </c>
      <c r="E521" s="110" t="str">
        <f>CONCATENATE(E514,"-",B514,"-",D521)</f>
        <v>31-2-7</v>
      </c>
      <c r="F521" s="123" t="str">
        <f>VLOOKUP(E1:E7010,種目一覧!D1:F506,3,0)</f>
        <v>　</v>
      </c>
      <c r="G521" s="112">
        <f>VLOOKUP(E1:E7010,種目一覧!D1:G506,4,0)</f>
        <v>0</v>
      </c>
      <c r="H521" s="106" t="str">
        <f>VLOOKUP(E1:E7010,種目一覧!D1:E506,2,0)</f>
        <v>　</v>
      </c>
      <c r="I521" s="249"/>
      <c r="J521" s="250" t="str">
        <f t="shared" si="108"/>
        <v/>
      </c>
      <c r="K521" s="108" t="str">
        <f>IF(J521="","",RANK(I521,I515:I521,1))</f>
        <v/>
      </c>
      <c r="L521" s="109" t="str">
        <f>IF(I521="","",IF(I521&gt;M513,"","※"))</f>
        <v/>
      </c>
      <c r="M521" s="247" t="str">
        <f t="shared" si="109"/>
        <v/>
      </c>
      <c r="N521" s="248"/>
    </row>
    <row r="523" spans="1:14" s="252" customFormat="1" ht="19.5" customHeight="1">
      <c r="A523" s="23" t="s">
        <v>217</v>
      </c>
      <c r="J523" s="118" t="s">
        <v>170</v>
      </c>
      <c r="L523" s="118" t="str">
        <f>VLOOKUP(E524,大会記録!E1:F89,2,0)</f>
        <v xml:space="preserve"> 　13.22</v>
      </c>
      <c r="M523" s="253">
        <f>VLOOKUP(E524,大会記録!E1:G89,3,0)</f>
        <v>1322</v>
      </c>
    </row>
    <row r="524" spans="1:14" s="242" customFormat="1" ht="19.5" customHeight="1">
      <c r="B524" s="80">
        <v>1</v>
      </c>
      <c r="C524" s="81" t="s">
        <v>171</v>
      </c>
      <c r="D524" s="119"/>
      <c r="E524" s="83">
        <v>32</v>
      </c>
      <c r="F524" s="124" t="s">
        <v>172</v>
      </c>
      <c r="G524" s="85" t="s">
        <v>173</v>
      </c>
      <c r="H524" s="86" t="s">
        <v>174</v>
      </c>
      <c r="I524" s="86" t="s">
        <v>442</v>
      </c>
      <c r="J524" s="87" t="s">
        <v>176</v>
      </c>
      <c r="K524" s="86" t="s">
        <v>177</v>
      </c>
      <c r="L524" s="88"/>
      <c r="M524" s="89" t="s">
        <v>178</v>
      </c>
      <c r="N524" s="244"/>
    </row>
    <row r="525" spans="1:14" s="242" customFormat="1" ht="19.5" customHeight="1">
      <c r="D525" s="92" t="s">
        <v>179</v>
      </c>
      <c r="E525" s="93" t="str">
        <f>CONCATENATE(E524,"-",B524,"-",D525)</f>
        <v>32-1-1</v>
      </c>
      <c r="F525" s="125" t="str">
        <f>VLOOKUP(E1:E7010,種目一覧!D1:F506,3,0)</f>
        <v>　</v>
      </c>
      <c r="G525" s="95">
        <f>VLOOKUP(E1:E7010,種目一覧!D1:G506,4,0)</f>
        <v>0</v>
      </c>
      <c r="H525" s="96" t="str">
        <f>VLOOKUP(E1:E7010,種目一覧!D1:E506,2,0)</f>
        <v>　</v>
      </c>
      <c r="I525" s="245"/>
      <c r="J525" s="246" t="str">
        <f t="shared" ref="J525:J531" si="110">IF(I525="","",IF(LEN(I525)=5,LEFT(I525,1)&amp;":"&amp;MID(I525,2,2)&amp;"."&amp;RIGHT(I525,2),LEFT(I525,2)&amp;"."&amp;RIGHT(I525,2)))</f>
        <v/>
      </c>
      <c r="K525" s="99" t="str">
        <f>IF(J525="","",RANK(I525,I525:I531,1))</f>
        <v/>
      </c>
      <c r="L525" s="100" t="str">
        <f>IF(I525="","",IF(I525&gt;M523,"","※"))</f>
        <v/>
      </c>
      <c r="M525" s="247" t="str">
        <f t="shared" ref="M525:M531" si="111">IF($J525="","",RANK(I525,$I$525:$I$541,1))</f>
        <v/>
      </c>
      <c r="N525" s="248"/>
    </row>
    <row r="526" spans="1:14" s="242" customFormat="1" ht="19.5" customHeight="1">
      <c r="D526" s="92" t="s">
        <v>181</v>
      </c>
      <c r="E526" s="93" t="str">
        <f>CONCATENATE(E524,"-",B524,"-",D526)</f>
        <v>32-1-2</v>
      </c>
      <c r="F526" s="125" t="str">
        <f>VLOOKUP(E1:E7010,種目一覧!D1:F506,3,0)</f>
        <v>西田　史子</v>
      </c>
      <c r="G526" s="103" t="str">
        <f>VLOOKUP(E1:E7010,種目一覧!D1:G506,4,0)</f>
        <v>にしだ　ちかこ</v>
      </c>
      <c r="H526" s="96" t="str">
        <f>VLOOKUP(E1:E7010,種目一覧!D1:E506,2,0)</f>
        <v>三井住友銀行</v>
      </c>
      <c r="I526" s="245"/>
      <c r="J526" s="246" t="str">
        <f t="shared" si="110"/>
        <v/>
      </c>
      <c r="K526" s="99" t="str">
        <f>IF(J526="","",RANK(I526,I525:I531,1))</f>
        <v/>
      </c>
      <c r="L526" s="100" t="str">
        <f>IF(I526="","",IF(I526&gt;M523,"","※"))</f>
        <v/>
      </c>
      <c r="M526" s="247" t="str">
        <f t="shared" si="111"/>
        <v/>
      </c>
      <c r="N526" s="248"/>
    </row>
    <row r="527" spans="1:14" s="242" customFormat="1" ht="19.5" customHeight="1">
      <c r="D527" s="92" t="s">
        <v>182</v>
      </c>
      <c r="E527" s="93" t="str">
        <f>CONCATENATE(E524,"-",B524,"-",D527)</f>
        <v>32-1-3</v>
      </c>
      <c r="F527" s="125" t="str">
        <f>VLOOKUP(E1:E7010,種目一覧!D1:F506,3,0)</f>
        <v>李　ハンビッ</v>
      </c>
      <c r="G527" s="103" t="str">
        <f>VLOOKUP(E1:E7010,種目一覧!D1:G506,4,0)</f>
        <v>り　はんびっ</v>
      </c>
      <c r="H527" s="96" t="str">
        <f>VLOOKUP(E1:E7010,種目一覧!D1:E506,2,0)</f>
        <v>三井住友銀行</v>
      </c>
      <c r="I527" s="245"/>
      <c r="J527" s="246" t="str">
        <f t="shared" si="110"/>
        <v/>
      </c>
      <c r="K527" s="99" t="str">
        <f>IF(J527="","",RANK(I527,I525:I531,1))</f>
        <v/>
      </c>
      <c r="L527" s="100" t="str">
        <f>IF(I527="","",IF(I527&gt;M523,"","※"))</f>
        <v/>
      </c>
      <c r="M527" s="247" t="str">
        <f t="shared" si="111"/>
        <v/>
      </c>
      <c r="N527" s="248"/>
    </row>
    <row r="528" spans="1:14" s="242" customFormat="1" ht="19.5" customHeight="1">
      <c r="D528" s="92" t="s">
        <v>183</v>
      </c>
      <c r="E528" s="93" t="str">
        <f>CONCATENATE(E524,"-",B524,"-",D528)</f>
        <v>32-1-4</v>
      </c>
      <c r="F528" s="125" t="str">
        <f>VLOOKUP(E1:E7010,種目一覧!D1:F506,3,0)</f>
        <v>松田　奈々</v>
      </c>
      <c r="G528" s="103" t="str">
        <f>VLOOKUP(E1:E7010,種目一覧!D1:G506,4,0)</f>
        <v>まつだ　なな</v>
      </c>
      <c r="H528" s="96" t="str">
        <f>VLOOKUP(E1:E7010,種目一覧!D1:E506,2,0)</f>
        <v>三井住友信託</v>
      </c>
      <c r="I528" s="245"/>
      <c r="J528" s="246" t="str">
        <f t="shared" si="110"/>
        <v/>
      </c>
      <c r="K528" s="99" t="str">
        <f>IF(J528="","",RANK(I528,I525:I531,1))</f>
        <v/>
      </c>
      <c r="L528" s="100" t="str">
        <f>IF(I528="","",IF(I528&gt;M523,"","※"))</f>
        <v/>
      </c>
      <c r="M528" s="247" t="str">
        <f t="shared" si="111"/>
        <v/>
      </c>
      <c r="N528" s="276" t="s">
        <v>445</v>
      </c>
    </row>
    <row r="529" spans="1:14" s="242" customFormat="1" ht="19.5" customHeight="1">
      <c r="D529" s="92" t="s">
        <v>184</v>
      </c>
      <c r="E529" s="93" t="str">
        <f>CONCATENATE(E524,"-",B524,"-",D529)</f>
        <v>32-1-5</v>
      </c>
      <c r="F529" s="125" t="str">
        <f>VLOOKUP(E1:E7010,種目一覧!D1:F506,3,0)</f>
        <v>土屋　琴音</v>
      </c>
      <c r="G529" s="103" t="str">
        <f>VLOOKUP(E1:E7010,種目一覧!D1:G506,4,0)</f>
        <v>つちや　ことね</v>
      </c>
      <c r="H529" s="96" t="str">
        <f>VLOOKUP(E1:E7010,種目一覧!D1:E506,2,0)</f>
        <v>みずほ</v>
      </c>
      <c r="I529" s="245"/>
      <c r="J529" s="246" t="str">
        <f t="shared" si="110"/>
        <v/>
      </c>
      <c r="K529" s="99" t="str">
        <f>IF(J529="","",RANK(I529,I525:I531,1))</f>
        <v/>
      </c>
      <c r="L529" s="100" t="str">
        <f>IF(I529="","",IF(I529&gt;M523,"","※"))</f>
        <v/>
      </c>
      <c r="M529" s="247" t="str">
        <f t="shared" si="111"/>
        <v/>
      </c>
      <c r="N529" s="276" t="s">
        <v>445</v>
      </c>
    </row>
    <row r="530" spans="1:14" s="242" customFormat="1" ht="19.5" customHeight="1">
      <c r="D530" s="104" t="s">
        <v>185</v>
      </c>
      <c r="E530" s="110" t="str">
        <f>CONCATENATE(E524,"-",B524,"-",D530)</f>
        <v>32-1-6</v>
      </c>
      <c r="F530" s="123" t="str">
        <f>VLOOKUP(E1:E7010,種目一覧!D1:F506,3,0)</f>
        <v>　</v>
      </c>
      <c r="G530" s="112">
        <f>VLOOKUP(E1:E7010,種目一覧!D1:G506,4,0)</f>
        <v>0</v>
      </c>
      <c r="H530" s="106" t="str">
        <f>VLOOKUP(E1:E7010,種目一覧!D1:E506,2,0)</f>
        <v>　</v>
      </c>
      <c r="I530" s="249"/>
      <c r="J530" s="250" t="str">
        <f t="shared" si="110"/>
        <v/>
      </c>
      <c r="K530" s="108" t="str">
        <f>IF(J530="","",RANK(I530,I525:I531,1))</f>
        <v/>
      </c>
      <c r="L530" s="109" t="str">
        <f>IF(I530="","",IF(I530&gt;M523,"","※"))</f>
        <v/>
      </c>
      <c r="M530" s="247" t="str">
        <f t="shared" si="111"/>
        <v/>
      </c>
      <c r="N530" s="248"/>
    </row>
    <row r="531" spans="1:14" s="242" customFormat="1" ht="19.5" hidden="1" customHeight="1">
      <c r="D531" s="104" t="s">
        <v>186</v>
      </c>
      <c r="E531" s="110" t="str">
        <f>CONCATENATE(E524,"-",B524,"-",D531)</f>
        <v>32-1-7</v>
      </c>
      <c r="F531" s="123" t="str">
        <f>VLOOKUP(E1:E7010,種目一覧!D1:F506,3,0)</f>
        <v>　</v>
      </c>
      <c r="G531" s="112">
        <f>VLOOKUP(E1:E7010,種目一覧!D1:G506,4,0)</f>
        <v>0</v>
      </c>
      <c r="H531" s="106" t="str">
        <f>VLOOKUP(E1:E7010,種目一覧!D1:E506,2,0)</f>
        <v>　</v>
      </c>
      <c r="I531" s="249"/>
      <c r="J531" s="250" t="str">
        <f t="shared" si="110"/>
        <v/>
      </c>
      <c r="K531" s="108" t="str">
        <f>IF(J531="","",RANK(I531,I525:I531,1))</f>
        <v/>
      </c>
      <c r="L531" s="109" t="str">
        <f>IF(I531="","",IF(I531&gt;M523,"","※"))</f>
        <v/>
      </c>
      <c r="M531" s="247" t="str">
        <f t="shared" si="111"/>
        <v/>
      </c>
      <c r="N531" s="248"/>
    </row>
    <row r="533" spans="1:14" s="252" customFormat="1" ht="19.5" hidden="1" customHeight="1">
      <c r="J533" s="118" t="s">
        <v>170</v>
      </c>
      <c r="L533" s="118" t="str">
        <f>VLOOKUP(E534,大会記録!E1:F89,2,0)</f>
        <v xml:space="preserve"> 　13.22</v>
      </c>
      <c r="M533" s="253">
        <f>VLOOKUP(E534,大会記録!E1:G89,3,0)</f>
        <v>1322</v>
      </c>
    </row>
    <row r="534" spans="1:14" s="242" customFormat="1" ht="19.5" hidden="1" customHeight="1">
      <c r="B534" s="80">
        <v>2</v>
      </c>
      <c r="C534" s="81" t="s">
        <v>171</v>
      </c>
      <c r="D534" s="119"/>
      <c r="E534" s="83">
        <v>32</v>
      </c>
      <c r="F534" s="124" t="s">
        <v>172</v>
      </c>
      <c r="G534" s="85" t="s">
        <v>173</v>
      </c>
      <c r="H534" s="86" t="s">
        <v>174</v>
      </c>
      <c r="I534" s="86" t="s">
        <v>442</v>
      </c>
      <c r="J534" s="87" t="s">
        <v>176</v>
      </c>
      <c r="K534" s="86" t="s">
        <v>177</v>
      </c>
      <c r="L534" s="88"/>
      <c r="M534" s="89" t="s">
        <v>178</v>
      </c>
      <c r="N534" s="244"/>
    </row>
    <row r="535" spans="1:14" s="242" customFormat="1" ht="19.5" hidden="1" customHeight="1">
      <c r="D535" s="92" t="s">
        <v>179</v>
      </c>
      <c r="E535" s="93" t="str">
        <f>CONCATENATE(E534,"-",B534,"-",D535)</f>
        <v>32-2-1</v>
      </c>
      <c r="F535" s="127">
        <f>VLOOKUP(E1:E7010,種目一覧!D1:F506,3,0)</f>
        <v>0</v>
      </c>
      <c r="G535" s="95">
        <f>VLOOKUP(E1:E7010,種目一覧!D1:G506,4,0)</f>
        <v>0</v>
      </c>
      <c r="H535" s="126">
        <f>VLOOKUP(E1:E7010,種目一覧!D1:E506,2,0)</f>
        <v>0</v>
      </c>
      <c r="I535" s="245"/>
      <c r="J535" s="246" t="str">
        <f t="shared" ref="J535:J541" si="112">IF(I535="","",IF(LEN(I535)=5,LEFT(I535,1)&amp;":"&amp;MID(I535,2,2)&amp;"."&amp;RIGHT(I535,2),LEFT(I535,2)&amp;"."&amp;RIGHT(I535,2)))</f>
        <v/>
      </c>
      <c r="K535" s="99" t="str">
        <f>IF(J535="","",RANK(I535,I535:I541,1))</f>
        <v/>
      </c>
      <c r="L535" s="100" t="str">
        <f>IF(I535="","",IF(I535&gt;M533,"","※"))</f>
        <v/>
      </c>
      <c r="M535" s="247" t="str">
        <f t="shared" ref="M535:M541" si="113">IF($J535="","",RANK(I535,$I$525:$I$541,1))</f>
        <v/>
      </c>
      <c r="N535" s="248"/>
    </row>
    <row r="536" spans="1:14" s="242" customFormat="1" ht="19.5" hidden="1" customHeight="1">
      <c r="D536" s="92" t="s">
        <v>181</v>
      </c>
      <c r="E536" s="93" t="str">
        <f>CONCATENATE(E534,"-",B534,"-",D536)</f>
        <v>32-2-2</v>
      </c>
      <c r="F536" s="127">
        <f>VLOOKUP(E1:E7010,種目一覧!D1:F506,3,0)</f>
        <v>0</v>
      </c>
      <c r="G536" s="95">
        <f>VLOOKUP(E1:E7010,種目一覧!D1:G506,4,0)</f>
        <v>0</v>
      </c>
      <c r="H536" s="126">
        <f>VLOOKUP(E1:E7010,種目一覧!D1:E506,2,0)</f>
        <v>0</v>
      </c>
      <c r="I536" s="245"/>
      <c r="J536" s="246" t="str">
        <f t="shared" si="112"/>
        <v/>
      </c>
      <c r="K536" s="99" t="str">
        <f>IF(J536="","",RANK(I536,I535:I541,1))</f>
        <v/>
      </c>
      <c r="L536" s="100" t="str">
        <f>IF(I536="","",IF(I536&gt;M533,"","※"))</f>
        <v/>
      </c>
      <c r="M536" s="247" t="str">
        <f t="shared" si="113"/>
        <v/>
      </c>
      <c r="N536" s="248"/>
    </row>
    <row r="537" spans="1:14" s="242" customFormat="1" ht="19.5" hidden="1" customHeight="1">
      <c r="D537" s="92" t="s">
        <v>182</v>
      </c>
      <c r="E537" s="93" t="str">
        <f>CONCATENATE(E534,"-",B534,"-",D537)</f>
        <v>32-2-3</v>
      </c>
      <c r="F537" s="125">
        <f>VLOOKUP(E1:E7010,種目一覧!D1:F506,3,0)</f>
        <v>0</v>
      </c>
      <c r="G537" s="103">
        <f>VLOOKUP(E1:E7010,種目一覧!D1:G506,4,0)</f>
        <v>0</v>
      </c>
      <c r="H537" s="126">
        <f>VLOOKUP(E1:E7010,種目一覧!D1:E506,2,0)</f>
        <v>0</v>
      </c>
      <c r="I537" s="245"/>
      <c r="J537" s="246" t="str">
        <f t="shared" si="112"/>
        <v/>
      </c>
      <c r="K537" s="99" t="str">
        <f>IF(J537="","",RANK(I537,I535:I541,1))</f>
        <v/>
      </c>
      <c r="L537" s="100" t="str">
        <f>IF(I537="","",IF(I537&gt;M533,"","※"))</f>
        <v/>
      </c>
      <c r="M537" s="247" t="str">
        <f t="shared" si="113"/>
        <v/>
      </c>
      <c r="N537" s="248"/>
    </row>
    <row r="538" spans="1:14" s="242" customFormat="1" ht="19.5" hidden="1" customHeight="1">
      <c r="D538" s="92" t="s">
        <v>183</v>
      </c>
      <c r="E538" s="93" t="str">
        <f>CONCATENATE(E534,"-",B534,"-",D538)</f>
        <v>32-2-4</v>
      </c>
      <c r="F538" s="127">
        <f>VLOOKUP(E1:E7010,種目一覧!D1:F506,3,0)</f>
        <v>0</v>
      </c>
      <c r="G538" s="95">
        <f>VLOOKUP(E1:E7010,種目一覧!D1:G506,4,0)</f>
        <v>0</v>
      </c>
      <c r="H538" s="126">
        <f>VLOOKUP(E1:E7010,種目一覧!D1:E506,2,0)</f>
        <v>0</v>
      </c>
      <c r="I538" s="245"/>
      <c r="J538" s="246" t="str">
        <f t="shared" si="112"/>
        <v/>
      </c>
      <c r="K538" s="99" t="str">
        <f>IF(J538="","",RANK(I538,I535:I541,1))</f>
        <v/>
      </c>
      <c r="L538" s="100" t="str">
        <f>IF(I538="","",IF(I538&gt;M533,"","※"))</f>
        <v/>
      </c>
      <c r="M538" s="247" t="str">
        <f t="shared" si="113"/>
        <v/>
      </c>
      <c r="N538" s="248"/>
    </row>
    <row r="539" spans="1:14" s="242" customFormat="1" ht="19.5" hidden="1" customHeight="1">
      <c r="D539" s="92" t="s">
        <v>184</v>
      </c>
      <c r="E539" s="93" t="str">
        <f>CONCATENATE(E534,"-",B534,"-",D539)</f>
        <v>32-2-5</v>
      </c>
      <c r="F539" s="127">
        <f>VLOOKUP(E1:E7010,種目一覧!D1:F506,3,0)</f>
        <v>0</v>
      </c>
      <c r="G539" s="95">
        <f>VLOOKUP(E1:E7010,種目一覧!D1:G506,4,0)</f>
        <v>0</v>
      </c>
      <c r="H539" s="126">
        <f>VLOOKUP(E1:E7010,種目一覧!D1:E506,2,0)</f>
        <v>0</v>
      </c>
      <c r="I539" s="245"/>
      <c r="J539" s="246" t="str">
        <f t="shared" si="112"/>
        <v/>
      </c>
      <c r="K539" s="99" t="str">
        <f>IF(J539="","",RANK(I539,I535:I541,1))</f>
        <v/>
      </c>
      <c r="L539" s="100" t="str">
        <f>IF(I539="","",IF(I539&gt;M533,"","※"))</f>
        <v/>
      </c>
      <c r="M539" s="247" t="str">
        <f t="shared" si="113"/>
        <v/>
      </c>
      <c r="N539" s="248"/>
    </row>
    <row r="540" spans="1:14" s="242" customFormat="1" ht="19.5" hidden="1" customHeight="1">
      <c r="D540" s="92" t="s">
        <v>185</v>
      </c>
      <c r="E540" s="93" t="str">
        <f>CONCATENATE(E534,"-",B534,"-",D540)</f>
        <v>32-2-6</v>
      </c>
      <c r="F540" s="127">
        <f>VLOOKUP(E1:E7010,種目一覧!D1:F506,3,0)</f>
        <v>0</v>
      </c>
      <c r="G540" s="95">
        <f>VLOOKUP(E1:E7010,種目一覧!D1:G506,4,0)</f>
        <v>0</v>
      </c>
      <c r="H540" s="126">
        <f>VLOOKUP(E1:E7010,種目一覧!D1:E506,2,0)</f>
        <v>0</v>
      </c>
      <c r="I540" s="245"/>
      <c r="J540" s="246" t="str">
        <f t="shared" si="112"/>
        <v/>
      </c>
      <c r="K540" s="99" t="str">
        <f>IF(J540="","",RANK(I540,I535:I541,1))</f>
        <v/>
      </c>
      <c r="L540" s="100" t="str">
        <f>IF(I540="","",IF(I540&gt;M533,"","※"))</f>
        <v/>
      </c>
      <c r="M540" s="247" t="str">
        <f t="shared" si="113"/>
        <v/>
      </c>
      <c r="N540" s="248"/>
    </row>
    <row r="541" spans="1:14" s="242" customFormat="1" ht="19.5" hidden="1" customHeight="1">
      <c r="D541" s="104" t="s">
        <v>186</v>
      </c>
      <c r="E541" s="110" t="str">
        <f>CONCATENATE(E534,"-",B534,"-",D541)</f>
        <v>32-2-7</v>
      </c>
      <c r="F541" s="111">
        <f>VLOOKUP(E1:E7010,種目一覧!D1:F506,3,0)</f>
        <v>0</v>
      </c>
      <c r="G541" s="112">
        <f>VLOOKUP(E1:E7010,種目一覧!D1:G506,4,0)</f>
        <v>0</v>
      </c>
      <c r="H541" s="113">
        <f>VLOOKUP(E1:E7010,種目一覧!D1:E506,2,0)</f>
        <v>0</v>
      </c>
      <c r="I541" s="249"/>
      <c r="J541" s="250" t="str">
        <f t="shared" si="112"/>
        <v/>
      </c>
      <c r="K541" s="108" t="str">
        <f>IF(J541="","",RANK(I541,I535:I541,1))</f>
        <v/>
      </c>
      <c r="L541" s="109" t="str">
        <f>IF(I541="","",IF(I541&gt;M533,"","※"))</f>
        <v/>
      </c>
      <c r="M541" s="247" t="str">
        <f t="shared" si="113"/>
        <v/>
      </c>
      <c r="N541" s="248"/>
    </row>
    <row r="543" spans="1:14" s="252" customFormat="1" ht="19.5" customHeight="1">
      <c r="A543" s="23" t="s">
        <v>218</v>
      </c>
      <c r="J543" s="118" t="s">
        <v>170</v>
      </c>
      <c r="L543" s="118" t="str">
        <f>VLOOKUP(E544,大会記録!E1:F89,2,0)</f>
        <v xml:space="preserve"> 　25.72</v>
      </c>
      <c r="M543" s="253">
        <f>VLOOKUP(E544,大会記録!E1:G89,3,0)</f>
        <v>2572</v>
      </c>
    </row>
    <row r="544" spans="1:14" s="242" customFormat="1" ht="19.5" customHeight="1">
      <c r="B544" s="80">
        <v>1</v>
      </c>
      <c r="C544" s="81" t="s">
        <v>171</v>
      </c>
      <c r="D544" s="119"/>
      <c r="E544" s="83">
        <v>33</v>
      </c>
      <c r="F544" s="124" t="s">
        <v>172</v>
      </c>
      <c r="G544" s="85" t="s">
        <v>173</v>
      </c>
      <c r="H544" s="86" t="s">
        <v>174</v>
      </c>
      <c r="I544" s="86" t="s">
        <v>442</v>
      </c>
      <c r="J544" s="87" t="s">
        <v>176</v>
      </c>
      <c r="K544" s="86" t="s">
        <v>177</v>
      </c>
      <c r="L544" s="88"/>
      <c r="M544" s="89" t="s">
        <v>178</v>
      </c>
      <c r="N544" s="244"/>
    </row>
    <row r="545" spans="2:14" s="242" customFormat="1" ht="19.5" customHeight="1">
      <c r="D545" s="92" t="s">
        <v>179</v>
      </c>
      <c r="E545" s="93" t="str">
        <f>CONCATENATE(E544,"-",B544,"-",D545)</f>
        <v>33-1-1</v>
      </c>
      <c r="F545" s="125" t="str">
        <f>VLOOKUP(E1:E7010,種目一覧!D1:F506,3,0)</f>
        <v>　</v>
      </c>
      <c r="G545" s="95">
        <f>VLOOKUP(E1:E7010,種目一覧!D1:G506,4,0)</f>
        <v>0</v>
      </c>
      <c r="H545" s="96" t="str">
        <f>VLOOKUP(E1:E7010,種目一覧!D1:E506,2,0)</f>
        <v>　</v>
      </c>
      <c r="I545" s="245"/>
      <c r="J545" s="246" t="str">
        <f t="shared" ref="J545:J551" si="114">IF(I545="","",IF(LEN(I545)=5,LEFT(I545,1)&amp;":"&amp;MID(I545,2,2)&amp;"."&amp;RIGHT(I545,2),LEFT(I545,2)&amp;"."&amp;RIGHT(I545,2)))</f>
        <v/>
      </c>
      <c r="K545" s="99" t="str">
        <f>IF(J545="","",RANK(I545,I545:I551,1))</f>
        <v/>
      </c>
      <c r="L545" s="100" t="str">
        <f>IF(I545="","",IF(I545&gt;M543,"","※"))</f>
        <v/>
      </c>
      <c r="M545" s="247" t="str">
        <f t="shared" ref="M545:M551" si="115">IF($J545="","",RANK(I545,$I$545:$I$561,1))</f>
        <v/>
      </c>
      <c r="N545" s="248"/>
    </row>
    <row r="546" spans="2:14" s="242" customFormat="1" ht="19.5" customHeight="1">
      <c r="D546" s="92" t="s">
        <v>181</v>
      </c>
      <c r="E546" s="93" t="str">
        <f>CONCATENATE(E544,"-",B544,"-",D546)</f>
        <v>33-1-2</v>
      </c>
      <c r="F546" s="125" t="str">
        <f>VLOOKUP(E1:E7010,種目一覧!D1:F506,3,0)</f>
        <v>三宅　高弘</v>
      </c>
      <c r="G546" s="103" t="str">
        <f>VLOOKUP(E1:E7010,種目一覧!D1:G506,4,0)</f>
        <v>みやけ　たかひろ</v>
      </c>
      <c r="H546" s="96" t="str">
        <f>VLOOKUP(E1:E7010,種目一覧!D1:E506,2,0)</f>
        <v>北陸銀行</v>
      </c>
      <c r="I546" s="245"/>
      <c r="J546" s="246" t="str">
        <f t="shared" si="114"/>
        <v/>
      </c>
      <c r="K546" s="99" t="str">
        <f>IF(J546="","",RANK(I546,I545:I551,1))</f>
        <v/>
      </c>
      <c r="L546" s="100" t="str">
        <f>IF(I546="","",IF(I546&gt;M543,"","※"))</f>
        <v/>
      </c>
      <c r="M546" s="247" t="str">
        <f t="shared" si="115"/>
        <v/>
      </c>
      <c r="N546" s="248"/>
    </row>
    <row r="547" spans="2:14" s="242" customFormat="1" ht="19.5" customHeight="1">
      <c r="D547" s="92" t="s">
        <v>182</v>
      </c>
      <c r="E547" s="93" t="str">
        <f>CONCATENATE(E544,"-",B544,"-",D547)</f>
        <v>33-1-3</v>
      </c>
      <c r="F547" s="125" t="str">
        <f>VLOOKUP(E1:E7010,種目一覧!D1:F506,3,0)</f>
        <v>大津　太郎</v>
      </c>
      <c r="G547" s="103" t="str">
        <f>VLOOKUP(E1:E7010,種目一覧!D1:G506,4,0)</f>
        <v>おおつ　たろう</v>
      </c>
      <c r="H547" s="96" t="str">
        <f>VLOOKUP(E1:E7010,種目一覧!D1:E506,2,0)</f>
        <v>みずほ</v>
      </c>
      <c r="I547" s="245"/>
      <c r="J547" s="246" t="str">
        <f t="shared" si="114"/>
        <v/>
      </c>
      <c r="K547" s="99" t="str">
        <f>IF(J547="","",RANK(I547,I545:I551,1))</f>
        <v/>
      </c>
      <c r="L547" s="100" t="str">
        <f>IF(I547="","",IF(I547&gt;M543,"","※"))</f>
        <v/>
      </c>
      <c r="M547" s="247" t="str">
        <f t="shared" si="115"/>
        <v/>
      </c>
      <c r="N547" s="248"/>
    </row>
    <row r="548" spans="2:14" s="242" customFormat="1" ht="19.5" customHeight="1">
      <c r="D548" s="92" t="s">
        <v>183</v>
      </c>
      <c r="E548" s="93" t="str">
        <f>CONCATENATE(E544,"-",B544,"-",D548)</f>
        <v>33-1-4</v>
      </c>
      <c r="F548" s="125" t="str">
        <f>VLOOKUP(E1:E7010,種目一覧!D1:F506,3,0)</f>
        <v>田口　勇太</v>
      </c>
      <c r="G548" s="103" t="str">
        <f>VLOOKUP(E1:E7010,種目一覧!D1:G506,4,0)</f>
        <v>たぐち　ゆうた</v>
      </c>
      <c r="H548" s="96" t="str">
        <f>VLOOKUP(E1:E7010,種目一覧!D1:E506,2,0)</f>
        <v>みずほ</v>
      </c>
      <c r="I548" s="245"/>
      <c r="J548" s="246" t="str">
        <f t="shared" si="114"/>
        <v/>
      </c>
      <c r="K548" s="99" t="str">
        <f>IF(J548="","",RANK(I548,I545:I551,1))</f>
        <v/>
      </c>
      <c r="L548" s="100" t="str">
        <f>IF(I548="","",IF(I548&gt;M543,"","※"))</f>
        <v/>
      </c>
      <c r="M548" s="247" t="str">
        <f t="shared" si="115"/>
        <v/>
      </c>
      <c r="N548" s="248"/>
    </row>
    <row r="549" spans="2:14" s="242" customFormat="1" ht="19.5" customHeight="1">
      <c r="D549" s="92" t="s">
        <v>184</v>
      </c>
      <c r="E549" s="93" t="str">
        <f>CONCATENATE(E544,"-",B544,"-",D549)</f>
        <v>33-1-5</v>
      </c>
      <c r="F549" s="125" t="str">
        <f>VLOOKUP(E1:E7010,種目一覧!D1:F506,3,0)</f>
        <v>　</v>
      </c>
      <c r="G549" s="95">
        <f>VLOOKUP(E1:E7010,種目一覧!D1:G506,4,0)</f>
        <v>0</v>
      </c>
      <c r="H549" s="96" t="str">
        <f>VLOOKUP(E1:E7010,種目一覧!D1:E506,2,0)</f>
        <v>　</v>
      </c>
      <c r="I549" s="245"/>
      <c r="J549" s="246" t="str">
        <f t="shared" si="114"/>
        <v/>
      </c>
      <c r="K549" s="99" t="str">
        <f>IF(J549="","",RANK(I549,I545:I551,1))</f>
        <v/>
      </c>
      <c r="L549" s="100" t="str">
        <f>IF(I549="","",IF(I549&gt;M543,"","※"))</f>
        <v/>
      </c>
      <c r="M549" s="247" t="str">
        <f t="shared" si="115"/>
        <v/>
      </c>
      <c r="N549" s="276" t="s">
        <v>445</v>
      </c>
    </row>
    <row r="550" spans="2:14" s="242" customFormat="1" ht="19.5" customHeight="1">
      <c r="D550" s="104" t="s">
        <v>185</v>
      </c>
      <c r="E550" s="110" t="str">
        <f>CONCATENATE(E544,"-",B544,"-",D550)</f>
        <v>33-1-6</v>
      </c>
      <c r="F550" s="123" t="str">
        <f>VLOOKUP(E1:E7010,種目一覧!D1:F506,3,0)</f>
        <v>　</v>
      </c>
      <c r="G550" s="112">
        <f>VLOOKUP(E1:E7010,種目一覧!D1:G506,4,0)</f>
        <v>0</v>
      </c>
      <c r="H550" s="106" t="str">
        <f>VLOOKUP(E1:E7010,種目一覧!D1:E506,2,0)</f>
        <v>　</v>
      </c>
      <c r="I550" s="249"/>
      <c r="J550" s="250" t="str">
        <f t="shared" si="114"/>
        <v/>
      </c>
      <c r="K550" s="108" t="str">
        <f>IF(J550="","",RANK(I550,I545:I551,1))</f>
        <v/>
      </c>
      <c r="L550" s="109" t="str">
        <f>IF(I550="","",IF(I550&gt;M543,"","※"))</f>
        <v/>
      </c>
      <c r="M550" s="247" t="str">
        <f t="shared" si="115"/>
        <v/>
      </c>
      <c r="N550" s="248"/>
    </row>
    <row r="551" spans="2:14" s="242" customFormat="1" ht="19.5" hidden="1" customHeight="1">
      <c r="D551" s="104" t="s">
        <v>186</v>
      </c>
      <c r="E551" s="110" t="str">
        <f>CONCATENATE(E544,"-",B544,"-",D551)</f>
        <v>33-1-7</v>
      </c>
      <c r="F551" s="123" t="str">
        <f>VLOOKUP(E1:E7010,種目一覧!D1:F506,3,0)</f>
        <v>　</v>
      </c>
      <c r="G551" s="112">
        <f>VLOOKUP(E1:E7010,種目一覧!D1:G506,4,0)</f>
        <v>0</v>
      </c>
      <c r="H551" s="106" t="str">
        <f>VLOOKUP(E1:E7010,種目一覧!D1:E506,2,0)</f>
        <v>　</v>
      </c>
      <c r="I551" s="249"/>
      <c r="J551" s="250" t="str">
        <f t="shared" si="114"/>
        <v/>
      </c>
      <c r="K551" s="108" t="str">
        <f>IF(J551="","",RANK(I551,I545:I551,1))</f>
        <v/>
      </c>
      <c r="L551" s="109" t="str">
        <f>IF(I551="","",IF(I551&gt;M543,"","※"))</f>
        <v/>
      </c>
      <c r="M551" s="247" t="str">
        <f t="shared" si="115"/>
        <v/>
      </c>
      <c r="N551" s="248"/>
    </row>
    <row r="553" spans="2:14" s="252" customFormat="1" ht="19.5" hidden="1" customHeight="1">
      <c r="J553" s="118" t="s">
        <v>170</v>
      </c>
      <c r="L553" s="118" t="str">
        <f>VLOOKUP(E554,大会記録!E1:F89,2,0)</f>
        <v xml:space="preserve"> 　25.72</v>
      </c>
      <c r="M553" s="253">
        <f>VLOOKUP(E554,大会記録!E1:G89,3,0)</f>
        <v>2572</v>
      </c>
    </row>
    <row r="554" spans="2:14" s="242" customFormat="1" ht="19.5" hidden="1" customHeight="1">
      <c r="B554" s="80">
        <v>2</v>
      </c>
      <c r="C554" s="81" t="s">
        <v>171</v>
      </c>
      <c r="D554" s="119"/>
      <c r="E554" s="83">
        <v>33</v>
      </c>
      <c r="F554" s="124" t="s">
        <v>172</v>
      </c>
      <c r="G554" s="85" t="s">
        <v>173</v>
      </c>
      <c r="H554" s="86" t="s">
        <v>174</v>
      </c>
      <c r="I554" s="86" t="s">
        <v>442</v>
      </c>
      <c r="J554" s="87" t="s">
        <v>176</v>
      </c>
      <c r="K554" s="86" t="s">
        <v>177</v>
      </c>
      <c r="L554" s="88"/>
      <c r="M554" s="89" t="s">
        <v>178</v>
      </c>
      <c r="N554" s="244"/>
    </row>
    <row r="555" spans="2:14" s="242" customFormat="1" ht="19.5" hidden="1" customHeight="1">
      <c r="D555" s="92" t="s">
        <v>179</v>
      </c>
      <c r="E555" s="93" t="str">
        <f>CONCATENATE(E554,"-",B554,"-",D555)</f>
        <v>33-2-1</v>
      </c>
      <c r="F555" s="127">
        <f>VLOOKUP(E1:E7010,種目一覧!D1:F506,3,0)</f>
        <v>0</v>
      </c>
      <c r="G555" s="95">
        <f>VLOOKUP(E1:E7010,種目一覧!D1:G506,4,0)</f>
        <v>0</v>
      </c>
      <c r="H555" s="126">
        <f>VLOOKUP(E1:E7010,種目一覧!D1:E506,2,0)</f>
        <v>0</v>
      </c>
      <c r="I555" s="245"/>
      <c r="J555" s="246" t="str">
        <f t="shared" ref="J555:J561" si="116">IF(I555="","",IF(LEN(I555)=5,LEFT(I555,1)&amp;":"&amp;MID(I555,2,2)&amp;"."&amp;RIGHT(I555,2),LEFT(I555,2)&amp;"."&amp;RIGHT(I555,2)))</f>
        <v/>
      </c>
      <c r="K555" s="99" t="str">
        <f>IF(J555="","",RANK(I555,I555:I561,1))</f>
        <v/>
      </c>
      <c r="L555" s="100" t="str">
        <f>IF(I555="","",IF(I555&gt;M553,"","※"))</f>
        <v/>
      </c>
      <c r="M555" s="247" t="str">
        <f t="shared" ref="M555:M561" si="117">IF($J555="","",RANK(I555,$I$545:$I$561,1))</f>
        <v/>
      </c>
      <c r="N555" s="248"/>
    </row>
    <row r="556" spans="2:14" s="242" customFormat="1" ht="19.5" hidden="1" customHeight="1">
      <c r="D556" s="92" t="s">
        <v>181</v>
      </c>
      <c r="E556" s="93" t="str">
        <f>CONCATENATE(E554,"-",B554,"-",D556)</f>
        <v>33-2-2</v>
      </c>
      <c r="F556" s="127">
        <f>VLOOKUP(E1:E7010,種目一覧!D1:F506,3,0)</f>
        <v>0</v>
      </c>
      <c r="G556" s="95">
        <f>VLOOKUP(E1:E7010,種目一覧!D1:G506,4,0)</f>
        <v>0</v>
      </c>
      <c r="H556" s="126">
        <f>VLOOKUP(E1:E7010,種目一覧!D1:E506,2,0)</f>
        <v>0</v>
      </c>
      <c r="I556" s="245"/>
      <c r="J556" s="246" t="str">
        <f t="shared" si="116"/>
        <v/>
      </c>
      <c r="K556" s="99" t="str">
        <f>IF(J556="","",RANK(I556,I555:I561,1))</f>
        <v/>
      </c>
      <c r="L556" s="100" t="str">
        <f>IF(I556="","",IF(I556&gt;M553,"","※"))</f>
        <v/>
      </c>
      <c r="M556" s="247" t="str">
        <f t="shared" si="117"/>
        <v/>
      </c>
      <c r="N556" s="248"/>
    </row>
    <row r="557" spans="2:14" s="242" customFormat="1" ht="19.5" hidden="1" customHeight="1">
      <c r="D557" s="92" t="s">
        <v>182</v>
      </c>
      <c r="E557" s="93" t="str">
        <f>CONCATENATE(E554,"-",B554,"-",D557)</f>
        <v>33-2-3</v>
      </c>
      <c r="F557" s="127">
        <f>VLOOKUP(E1:E7010,種目一覧!D1:F506,3,0)</f>
        <v>0</v>
      </c>
      <c r="G557" s="95">
        <f>VLOOKUP(E1:E7010,種目一覧!D1:G506,4,0)</f>
        <v>0</v>
      </c>
      <c r="H557" s="126">
        <f>VLOOKUP(E1:E7010,種目一覧!D1:E506,2,0)</f>
        <v>0</v>
      </c>
      <c r="I557" s="245"/>
      <c r="J557" s="246" t="str">
        <f t="shared" si="116"/>
        <v/>
      </c>
      <c r="K557" s="99" t="str">
        <f>IF(J557="","",RANK(I557,I555:I561,1))</f>
        <v/>
      </c>
      <c r="L557" s="100" t="str">
        <f>IF(I557="","",IF(I557&gt;M553,"","※"))</f>
        <v/>
      </c>
      <c r="M557" s="247" t="str">
        <f t="shared" si="117"/>
        <v/>
      </c>
      <c r="N557" s="248"/>
    </row>
    <row r="558" spans="2:14" s="242" customFormat="1" ht="19.5" hidden="1" customHeight="1">
      <c r="D558" s="92" t="s">
        <v>183</v>
      </c>
      <c r="E558" s="93" t="str">
        <f>CONCATENATE(E554,"-",B554,"-",D558)</f>
        <v>33-2-4</v>
      </c>
      <c r="F558" s="127">
        <f>VLOOKUP(E1:E7010,種目一覧!D1:F506,3,0)</f>
        <v>0</v>
      </c>
      <c r="G558" s="95">
        <f>VLOOKUP(E1:E7010,種目一覧!D1:G506,4,0)</f>
        <v>0</v>
      </c>
      <c r="H558" s="126">
        <f>VLOOKUP(E1:E7010,種目一覧!D1:E506,2,0)</f>
        <v>0</v>
      </c>
      <c r="I558" s="245"/>
      <c r="J558" s="246" t="str">
        <f t="shared" si="116"/>
        <v/>
      </c>
      <c r="K558" s="99" t="str">
        <f>IF(J558="","",RANK(I558,I555:I561,1))</f>
        <v/>
      </c>
      <c r="L558" s="100" t="str">
        <f>IF(I558="","",IF(I558&gt;M553,"","※"))</f>
        <v/>
      </c>
      <c r="M558" s="247" t="str">
        <f t="shared" si="117"/>
        <v/>
      </c>
      <c r="N558" s="248"/>
    </row>
    <row r="559" spans="2:14" s="242" customFormat="1" ht="19.5" hidden="1" customHeight="1">
      <c r="D559" s="92" t="s">
        <v>184</v>
      </c>
      <c r="E559" s="93" t="str">
        <f>CONCATENATE(E554,"-",B554,"-",D559)</f>
        <v>33-2-5</v>
      </c>
      <c r="F559" s="127">
        <f>VLOOKUP(E1:E7010,種目一覧!D1:F506,3,0)</f>
        <v>0</v>
      </c>
      <c r="G559" s="95">
        <f>VLOOKUP(E1:E7010,種目一覧!D1:G506,4,0)</f>
        <v>0</v>
      </c>
      <c r="H559" s="126">
        <f>VLOOKUP(E1:E7010,種目一覧!D1:E506,2,0)</f>
        <v>0</v>
      </c>
      <c r="I559" s="245"/>
      <c r="J559" s="246" t="str">
        <f t="shared" si="116"/>
        <v/>
      </c>
      <c r="K559" s="99" t="str">
        <f>IF(J559="","",RANK(I559,I555:I561,1))</f>
        <v/>
      </c>
      <c r="L559" s="100" t="str">
        <f>IF(I559="","",IF(I559&gt;M553,"","※"))</f>
        <v/>
      </c>
      <c r="M559" s="247" t="str">
        <f t="shared" si="117"/>
        <v/>
      </c>
      <c r="N559" s="248"/>
    </row>
    <row r="560" spans="2:14" s="242" customFormat="1" ht="19.5" hidden="1" customHeight="1">
      <c r="D560" s="92" t="s">
        <v>185</v>
      </c>
      <c r="E560" s="93" t="str">
        <f>CONCATENATE(E554,"-",B554,"-",D560)</f>
        <v>33-2-6</v>
      </c>
      <c r="F560" s="127">
        <f>VLOOKUP(E1:E7010,種目一覧!D1:F506,3,0)</f>
        <v>0</v>
      </c>
      <c r="G560" s="95">
        <f>VLOOKUP(E1:E7010,種目一覧!D1:G506,4,0)</f>
        <v>0</v>
      </c>
      <c r="H560" s="126">
        <f>VLOOKUP(E1:E7010,種目一覧!D1:E506,2,0)</f>
        <v>0</v>
      </c>
      <c r="I560" s="245"/>
      <c r="J560" s="246" t="str">
        <f t="shared" si="116"/>
        <v/>
      </c>
      <c r="K560" s="99" t="str">
        <f>IF(J560="","",RANK(I560,I555:I561,1))</f>
        <v/>
      </c>
      <c r="L560" s="100" t="str">
        <f>IF(I560="","",IF(I560&gt;M553,"","※"))</f>
        <v/>
      </c>
      <c r="M560" s="247" t="str">
        <f t="shared" si="117"/>
        <v/>
      </c>
      <c r="N560" s="248"/>
    </row>
    <row r="561" spans="1:14" s="242" customFormat="1" ht="19.5" hidden="1" customHeight="1">
      <c r="D561" s="104" t="s">
        <v>186</v>
      </c>
      <c r="E561" s="110" t="str">
        <f>CONCATENATE(E554,"-",B554,"-",D561)</f>
        <v>33-2-7</v>
      </c>
      <c r="F561" s="111">
        <f>VLOOKUP(E1:E7010,種目一覧!D1:F506,3,0)</f>
        <v>0</v>
      </c>
      <c r="G561" s="112">
        <f>VLOOKUP(E1:E7010,種目一覧!D1:G506,4,0)</f>
        <v>0</v>
      </c>
      <c r="H561" s="113">
        <f>VLOOKUP(E1:E7010,種目一覧!D1:E506,2,0)</f>
        <v>0</v>
      </c>
      <c r="I561" s="249"/>
      <c r="J561" s="250" t="str">
        <f t="shared" si="116"/>
        <v/>
      </c>
      <c r="K561" s="108" t="str">
        <f>IF(J561="","",RANK(I561,I555:I561,1))</f>
        <v/>
      </c>
      <c r="L561" s="109" t="str">
        <f>IF(I561="","",IF(I561&gt;M553,"","※"))</f>
        <v/>
      </c>
      <c r="M561" s="247" t="str">
        <f t="shared" si="117"/>
        <v/>
      </c>
      <c r="N561" s="248"/>
    </row>
    <row r="563" spans="1:14" s="252" customFormat="1" ht="19.5" customHeight="1">
      <c r="A563" s="23" t="s">
        <v>219</v>
      </c>
      <c r="J563" s="118" t="s">
        <v>170</v>
      </c>
      <c r="L563" s="118" t="str">
        <f>VLOOKUP(E564,大会記録!E1:F89,2,0)</f>
        <v xml:space="preserve"> 　24.87</v>
      </c>
      <c r="M563" s="253">
        <f>VLOOKUP(E564,大会記録!E1:G89,3,0)</f>
        <v>2487</v>
      </c>
    </row>
    <row r="564" spans="1:14" s="242" customFormat="1" ht="19.5" customHeight="1">
      <c r="B564" s="80">
        <v>1</v>
      </c>
      <c r="C564" s="81" t="s">
        <v>171</v>
      </c>
      <c r="D564" s="119"/>
      <c r="E564" s="83">
        <v>34</v>
      </c>
      <c r="F564" s="124" t="s">
        <v>172</v>
      </c>
      <c r="G564" s="85" t="s">
        <v>173</v>
      </c>
      <c r="H564" s="86" t="s">
        <v>174</v>
      </c>
      <c r="I564" s="86" t="s">
        <v>442</v>
      </c>
      <c r="J564" s="87" t="s">
        <v>176</v>
      </c>
      <c r="K564" s="86" t="s">
        <v>177</v>
      </c>
      <c r="L564" s="88"/>
      <c r="M564" s="89" t="s">
        <v>178</v>
      </c>
      <c r="N564" s="244"/>
    </row>
    <row r="565" spans="1:14" s="242" customFormat="1" ht="19.5" customHeight="1">
      <c r="D565" s="92" t="s">
        <v>179</v>
      </c>
      <c r="E565" s="93" t="str">
        <f>CONCATENATE(E564,"-",B564,"-",D565)</f>
        <v>34-1-1</v>
      </c>
      <c r="F565" s="125" t="str">
        <f>VLOOKUP(E1:E7010,種目一覧!D1:F506,3,0)</f>
        <v>　</v>
      </c>
      <c r="G565" s="95">
        <f>VLOOKUP(E1:E7010,種目一覧!D1:G506,4,0)</f>
        <v>0</v>
      </c>
      <c r="H565" s="96" t="str">
        <f>VLOOKUP(E1:E7010,種目一覧!D1:E506,2,0)</f>
        <v>　</v>
      </c>
      <c r="I565" s="245"/>
      <c r="J565" s="246" t="str">
        <f t="shared" ref="J565:J571" si="118">IF(I565="","",IF(LEN(I565)=5,LEFT(I565,1)&amp;":"&amp;MID(I565,2,2)&amp;"."&amp;RIGHT(I565,2),LEFT(I565,2)&amp;"."&amp;RIGHT(I565,2)))</f>
        <v/>
      </c>
      <c r="K565" s="99" t="str">
        <f>IF(J565="","",RANK(I565,I565:I571,1))</f>
        <v/>
      </c>
      <c r="L565" s="100" t="str">
        <f>IF(I565="","",IF(I565&gt;M563,"","※"))</f>
        <v/>
      </c>
      <c r="M565" s="247" t="str">
        <f t="shared" ref="M565:M571" si="119">IF($J565="","",RANK(I565,$I$565:$I$580,1))</f>
        <v/>
      </c>
      <c r="N565" s="248"/>
    </row>
    <row r="566" spans="1:14" s="242" customFormat="1" ht="19.5" customHeight="1">
      <c r="D566" s="92" t="s">
        <v>181</v>
      </c>
      <c r="E566" s="93" t="str">
        <f>CONCATENATE(E564,"-",B564,"-",D566)</f>
        <v>34-1-2</v>
      </c>
      <c r="F566" s="125" t="str">
        <f>VLOOKUP(E1:E7010,種目一覧!D1:F506,3,0)</f>
        <v>　</v>
      </c>
      <c r="G566" s="95">
        <f>VLOOKUP(E1:E7010,種目一覧!D1:G506,4,0)</f>
        <v>0</v>
      </c>
      <c r="H566" s="96" t="str">
        <f>VLOOKUP(E1:E7010,種目一覧!D1:E506,2,0)</f>
        <v>　</v>
      </c>
      <c r="I566" s="245"/>
      <c r="J566" s="246" t="str">
        <f t="shared" si="118"/>
        <v/>
      </c>
      <c r="K566" s="99" t="str">
        <f>IF(J566="","",RANK(I566,I565:I571,1))</f>
        <v/>
      </c>
      <c r="L566" s="100" t="str">
        <f>IF(I566="","",IF(I566&gt;M563,"","※"))</f>
        <v/>
      </c>
      <c r="M566" s="247" t="str">
        <f t="shared" si="119"/>
        <v/>
      </c>
      <c r="N566" s="248"/>
    </row>
    <row r="567" spans="1:14" s="242" customFormat="1" ht="19.5" customHeight="1">
      <c r="D567" s="92" t="s">
        <v>182</v>
      </c>
      <c r="E567" s="93" t="str">
        <f>CONCATENATE(E564,"-",B564,"-",D567)</f>
        <v>34-1-3</v>
      </c>
      <c r="F567" s="125" t="str">
        <f>VLOOKUP(E1:E7010,種目一覧!D1:F506,3,0)</f>
        <v>筒井　開人</v>
      </c>
      <c r="G567" s="103" t="str">
        <f>VLOOKUP(E1:E7010,種目一覧!D1:G506,4,0)</f>
        <v>つつい　かいと</v>
      </c>
      <c r="H567" s="96" t="str">
        <f>VLOOKUP(E1:E7010,種目一覧!D1:E506,2,0)</f>
        <v>みずほ</v>
      </c>
      <c r="I567" s="245"/>
      <c r="J567" s="246" t="str">
        <f t="shared" si="118"/>
        <v/>
      </c>
      <c r="K567" s="99" t="str">
        <f>IF(J567="","",RANK(I567,I565:I571,1))</f>
        <v/>
      </c>
      <c r="L567" s="100" t="str">
        <f>IF(I567="","",IF(I567&gt;M563,"","※"))</f>
        <v/>
      </c>
      <c r="M567" s="247" t="str">
        <f t="shared" si="119"/>
        <v/>
      </c>
      <c r="N567" s="248"/>
    </row>
    <row r="568" spans="1:14" s="242" customFormat="1" ht="19.5" customHeight="1">
      <c r="D568" s="92" t="s">
        <v>183</v>
      </c>
      <c r="E568" s="93" t="str">
        <f>CONCATENATE(E564,"-",B564,"-",D568)</f>
        <v>34-1-4</v>
      </c>
      <c r="F568" s="125" t="str">
        <f>VLOOKUP(E1:E7010,種目一覧!D1:F506,3,0)</f>
        <v>水野　誠豪</v>
      </c>
      <c r="G568" s="103" t="str">
        <f>VLOOKUP(E1:E7010,種目一覧!D1:G506,4,0)</f>
        <v>みずの　せいごう</v>
      </c>
      <c r="H568" s="96" t="str">
        <f>VLOOKUP(E1:E7010,種目一覧!D1:E506,2,0)</f>
        <v>三菱UFJ銀行</v>
      </c>
      <c r="I568" s="245"/>
      <c r="J568" s="246" t="str">
        <f t="shared" si="118"/>
        <v/>
      </c>
      <c r="K568" s="99" t="str">
        <f>IF(J568="","",RANK(I568,I565:I571,1))</f>
        <v/>
      </c>
      <c r="L568" s="100" t="str">
        <f>IF(I568="","",IF(I568&gt;M563,"","※"))</f>
        <v/>
      </c>
      <c r="M568" s="247" t="str">
        <f t="shared" si="119"/>
        <v/>
      </c>
      <c r="N568" s="248"/>
    </row>
    <row r="569" spans="1:14" s="242" customFormat="1" ht="19.5" customHeight="1">
      <c r="D569" s="92" t="s">
        <v>184</v>
      </c>
      <c r="E569" s="93" t="str">
        <f>CONCATENATE(E564,"-",B564,"-",D569)</f>
        <v>34-1-5</v>
      </c>
      <c r="F569" s="125" t="str">
        <f>VLOOKUP(E1:E7010,種目一覧!D1:F506,3,0)</f>
        <v>　</v>
      </c>
      <c r="G569" s="95">
        <f>VLOOKUP(E1:E7010,種目一覧!D1:G506,4,0)</f>
        <v>0</v>
      </c>
      <c r="H569" s="96" t="str">
        <f>VLOOKUP(E1:E7010,種目一覧!D1:E506,2,0)</f>
        <v>　</v>
      </c>
      <c r="I569" s="245"/>
      <c r="J569" s="246" t="str">
        <f t="shared" si="118"/>
        <v/>
      </c>
      <c r="K569" s="99" t="str">
        <f>IF(J569="","",RANK(I569,I565:I571,1))</f>
        <v/>
      </c>
      <c r="L569" s="100" t="str">
        <f>IF(I569="","",IF(I569&gt;M563,"","※"))</f>
        <v/>
      </c>
      <c r="M569" s="247" t="str">
        <f t="shared" si="119"/>
        <v/>
      </c>
      <c r="N569" s="248"/>
    </row>
    <row r="570" spans="1:14" s="242" customFormat="1" ht="19.5" customHeight="1">
      <c r="D570" s="277" t="s">
        <v>185</v>
      </c>
      <c r="E570" s="278" t="str">
        <f>CONCATENATE(E564,"-",B564,"-",D570)</f>
        <v>34-1-6</v>
      </c>
      <c r="F570" s="279" t="str">
        <f>VLOOKUP(E1:E7010,種目一覧!D1:F506,3,0)</f>
        <v>　</v>
      </c>
      <c r="G570" s="280">
        <f>VLOOKUP(E1:E7010,種目一覧!D1:G506,4,0)</f>
        <v>0</v>
      </c>
      <c r="H570" s="281" t="str">
        <f>VLOOKUP(E1:E7010,種目一覧!D1:E506,2,0)</f>
        <v>　</v>
      </c>
      <c r="I570" s="282"/>
      <c r="J570" s="283" t="str">
        <f t="shared" si="118"/>
        <v/>
      </c>
      <c r="K570" s="284" t="str">
        <f>IF(J570="","",RANK(I570,I565:I571,1))</f>
        <v/>
      </c>
      <c r="L570" s="285" t="str">
        <f>IF(I570="","",IF(I570&gt;M563,"","※"))</f>
        <v/>
      </c>
      <c r="M570" s="286" t="str">
        <f t="shared" si="119"/>
        <v/>
      </c>
      <c r="N570" s="248"/>
    </row>
    <row r="571" spans="1:14" s="242" customFormat="1" ht="19.5" hidden="1" customHeight="1">
      <c r="D571" s="104" t="s">
        <v>186</v>
      </c>
      <c r="E571" s="110" t="str">
        <f>CONCATENATE(E564,"-",B564,"-",D571)</f>
        <v>34-1-7</v>
      </c>
      <c r="F571" s="123" t="str">
        <f>VLOOKUP(E1:E7010,種目一覧!D1:F506,3,0)</f>
        <v>　</v>
      </c>
      <c r="G571" s="112">
        <f>VLOOKUP(E1:E7010,種目一覧!D1:G506,4,0)</f>
        <v>0</v>
      </c>
      <c r="H571" s="106" t="str">
        <f>VLOOKUP(E1:E7010,種目一覧!D1:E506,2,0)</f>
        <v>　</v>
      </c>
      <c r="I571" s="249"/>
      <c r="J571" s="250" t="str">
        <f t="shared" si="118"/>
        <v/>
      </c>
      <c r="K571" s="108" t="str">
        <f>IF(J571="","",RANK(I571,I565:I571,1))</f>
        <v/>
      </c>
      <c r="L571" s="109" t="str">
        <f>IF(I571="","",IF(I571&gt;M563,"","※"))</f>
        <v/>
      </c>
      <c r="M571" s="247" t="str">
        <f t="shared" si="119"/>
        <v/>
      </c>
      <c r="N571" s="248"/>
    </row>
    <row r="573" spans="1:14" s="242" customFormat="1" ht="19.5" hidden="1" customHeight="1">
      <c r="B573" s="80">
        <v>2</v>
      </c>
      <c r="C573" s="81" t="s">
        <v>171</v>
      </c>
      <c r="D573" s="119"/>
      <c r="E573" s="83">
        <v>34</v>
      </c>
      <c r="F573" s="124" t="s">
        <v>172</v>
      </c>
      <c r="G573" s="85" t="s">
        <v>173</v>
      </c>
      <c r="H573" s="86" t="s">
        <v>174</v>
      </c>
      <c r="I573" s="86" t="s">
        <v>442</v>
      </c>
      <c r="J573" s="87" t="s">
        <v>176</v>
      </c>
      <c r="K573" s="86" t="s">
        <v>177</v>
      </c>
      <c r="L573" s="88"/>
      <c r="M573" s="89" t="s">
        <v>178</v>
      </c>
      <c r="N573" s="244"/>
    </row>
    <row r="574" spans="1:14" s="242" customFormat="1" ht="19.5" hidden="1" customHeight="1">
      <c r="D574" s="92" t="s">
        <v>179</v>
      </c>
      <c r="E574" s="93" t="str">
        <f>CONCATENATE(E573,"-",B573,"-",D574)</f>
        <v>34-2-1</v>
      </c>
      <c r="F574" s="127">
        <f>VLOOKUP(E1:E7010,種目一覧!D1:F506,3,0)</f>
        <v>0</v>
      </c>
      <c r="G574" s="95">
        <f>VLOOKUP(E1:E7010,種目一覧!D1:G506,4,0)</f>
        <v>0</v>
      </c>
      <c r="H574" s="126">
        <f>VLOOKUP(E1:E7010,種目一覧!D1:E506,2,0)</f>
        <v>0</v>
      </c>
      <c r="I574" s="245"/>
      <c r="J574" s="246" t="str">
        <f t="shared" ref="J574:J580" si="120">IF(I574="","",IF(LEN(I574)=5,LEFT(I574,1)&amp;":"&amp;MID(I574,2,2)&amp;"."&amp;RIGHT(I574,2),LEFT(I574,2)&amp;"."&amp;RIGHT(I574,2)))</f>
        <v/>
      </c>
      <c r="K574" s="99" t="str">
        <f>IF(J574="","",RANK(I574,I574:I580,1))</f>
        <v/>
      </c>
      <c r="L574" s="100" t="str">
        <f>IF(I574="","",IF(I574&gt;M572,"","※"))</f>
        <v/>
      </c>
      <c r="M574" s="247" t="str">
        <f t="shared" ref="M574:M580" si="121">IF($J574="","",RANK(I574,$I$565:$I$580,1))</f>
        <v/>
      </c>
      <c r="N574" s="248"/>
    </row>
    <row r="575" spans="1:14" s="242" customFormat="1" ht="19.5" hidden="1" customHeight="1">
      <c r="D575" s="92" t="s">
        <v>181</v>
      </c>
      <c r="E575" s="93" t="str">
        <f>CONCATENATE(E573,"-",B573,"-",D575)</f>
        <v>34-2-2</v>
      </c>
      <c r="F575" s="127">
        <f>VLOOKUP(E1:E7010,種目一覧!D1:F506,3,0)</f>
        <v>0</v>
      </c>
      <c r="G575" s="95">
        <f>VLOOKUP(E1:E7010,種目一覧!D1:G506,4,0)</f>
        <v>0</v>
      </c>
      <c r="H575" s="126">
        <f>VLOOKUP(E1:E7010,種目一覧!D1:E506,2,0)</f>
        <v>0</v>
      </c>
      <c r="I575" s="245"/>
      <c r="J575" s="246" t="str">
        <f t="shared" si="120"/>
        <v/>
      </c>
      <c r="K575" s="99" t="str">
        <f>IF(J575="","",RANK(I575,I574:I580,1))</f>
        <v/>
      </c>
      <c r="L575" s="100" t="str">
        <f>IF(I575="","",IF(I575&gt;M572,"","※"))</f>
        <v/>
      </c>
      <c r="M575" s="247" t="str">
        <f t="shared" si="121"/>
        <v/>
      </c>
      <c r="N575" s="248"/>
    </row>
    <row r="576" spans="1:14" s="242" customFormat="1" ht="19.5" hidden="1" customHeight="1">
      <c r="D576" s="92" t="s">
        <v>182</v>
      </c>
      <c r="E576" s="93" t="str">
        <f>CONCATENATE(E573,"-",B573,"-",D576)</f>
        <v>34-2-3</v>
      </c>
      <c r="F576" s="125">
        <f>VLOOKUP(E1:E7010,種目一覧!D1:F506,3,0)</f>
        <v>0</v>
      </c>
      <c r="G576" s="103">
        <f>VLOOKUP(E1:E7010,種目一覧!D1:G506,4,0)</f>
        <v>0</v>
      </c>
      <c r="H576" s="126">
        <f>VLOOKUP(E1:E7010,種目一覧!D1:E506,2,0)</f>
        <v>0</v>
      </c>
      <c r="I576" s="245"/>
      <c r="J576" s="246" t="str">
        <f t="shared" si="120"/>
        <v/>
      </c>
      <c r="K576" s="99" t="str">
        <f>IF(J576="","",RANK(I576,I574:I580,1))</f>
        <v/>
      </c>
      <c r="L576" s="100" t="str">
        <f>IF(I576="","",IF(I576&gt;M572,"","※"))</f>
        <v/>
      </c>
      <c r="M576" s="247" t="str">
        <f t="shared" si="121"/>
        <v/>
      </c>
      <c r="N576" s="248"/>
    </row>
    <row r="577" spans="1:14" s="242" customFormat="1" ht="19.5" hidden="1" customHeight="1">
      <c r="D577" s="92" t="s">
        <v>183</v>
      </c>
      <c r="E577" s="93" t="str">
        <f>CONCATENATE(E573,"-",B573,"-",D577)</f>
        <v>34-2-4</v>
      </c>
      <c r="F577" s="127">
        <f>VLOOKUP(E1:E7010,種目一覧!D1:F506,3,0)</f>
        <v>0</v>
      </c>
      <c r="G577" s="95">
        <f>VLOOKUP(E1:E7010,種目一覧!D1:G506,4,0)</f>
        <v>0</v>
      </c>
      <c r="H577" s="126">
        <f>VLOOKUP(E1:E7010,種目一覧!D1:E506,2,0)</f>
        <v>0</v>
      </c>
      <c r="I577" s="245"/>
      <c r="J577" s="246" t="str">
        <f t="shared" si="120"/>
        <v/>
      </c>
      <c r="K577" s="99" t="str">
        <f>IF(J577="","",RANK(I577,I574:I580,1))</f>
        <v/>
      </c>
      <c r="L577" s="100" t="str">
        <f>IF(I577="","",IF(I577&gt;M572,"","※"))</f>
        <v/>
      </c>
      <c r="M577" s="247" t="str">
        <f t="shared" si="121"/>
        <v/>
      </c>
      <c r="N577" s="248"/>
    </row>
    <row r="578" spans="1:14" s="242" customFormat="1" ht="19.5" hidden="1" customHeight="1">
      <c r="D578" s="92" t="s">
        <v>184</v>
      </c>
      <c r="E578" s="93" t="str">
        <f>CONCATENATE(E573,"-",B573,"-",D578)</f>
        <v>34-2-5</v>
      </c>
      <c r="F578" s="127">
        <f>VLOOKUP(E1:E7010,種目一覧!D1:F506,3,0)</f>
        <v>0</v>
      </c>
      <c r="G578" s="95">
        <f>VLOOKUP(E1:E7010,種目一覧!D1:G506,4,0)</f>
        <v>0</v>
      </c>
      <c r="H578" s="126">
        <f>VLOOKUP(E1:E7010,種目一覧!D1:E506,2,0)</f>
        <v>0</v>
      </c>
      <c r="I578" s="245"/>
      <c r="J578" s="246" t="str">
        <f t="shared" si="120"/>
        <v/>
      </c>
      <c r="K578" s="99" t="str">
        <f>IF(J578="","",RANK(I578,I574:I580,1))</f>
        <v/>
      </c>
      <c r="L578" s="100" t="str">
        <f>IF(I578="","",IF(I578&gt;M572,"","※"))</f>
        <v/>
      </c>
      <c r="M578" s="247" t="str">
        <f t="shared" si="121"/>
        <v/>
      </c>
      <c r="N578" s="248"/>
    </row>
    <row r="579" spans="1:14" s="242" customFormat="1" ht="19.5" hidden="1" customHeight="1">
      <c r="D579" s="92" t="s">
        <v>185</v>
      </c>
      <c r="E579" s="93" t="str">
        <f>CONCATENATE(E573,"-",B573,"-",D579)</f>
        <v>34-2-6</v>
      </c>
      <c r="F579" s="127">
        <f>VLOOKUP(E1:E7010,種目一覧!D1:F506,3,0)</f>
        <v>0</v>
      </c>
      <c r="G579" s="95">
        <f>VLOOKUP(E1:E7010,種目一覧!D1:G506,4,0)</f>
        <v>0</v>
      </c>
      <c r="H579" s="126">
        <f>VLOOKUP(E1:E7010,種目一覧!D1:E506,2,0)</f>
        <v>0</v>
      </c>
      <c r="I579" s="245"/>
      <c r="J579" s="246" t="str">
        <f t="shared" si="120"/>
        <v/>
      </c>
      <c r="K579" s="99" t="str">
        <f>IF(J579="","",RANK(I579,I574:I580,1))</f>
        <v/>
      </c>
      <c r="L579" s="100" t="str">
        <f>IF(I579="","",IF(I579&gt;M572,"","※"))</f>
        <v/>
      </c>
      <c r="M579" s="247" t="str">
        <f t="shared" si="121"/>
        <v/>
      </c>
      <c r="N579" s="248"/>
    </row>
    <row r="580" spans="1:14" s="242" customFormat="1" ht="19.5" hidden="1" customHeight="1">
      <c r="D580" s="104" t="s">
        <v>186</v>
      </c>
      <c r="E580" s="110" t="str">
        <f>CONCATENATE(E573,"-",B573,"-",D580)</f>
        <v>34-2-7</v>
      </c>
      <c r="F580" s="111">
        <f>VLOOKUP(E1:E7010,種目一覧!D1:F506,3,0)</f>
        <v>0</v>
      </c>
      <c r="G580" s="112">
        <f>VLOOKUP(E1:E7010,種目一覧!D1:G506,4,0)</f>
        <v>0</v>
      </c>
      <c r="H580" s="113">
        <f>VLOOKUP(E1:E7010,種目一覧!D1:E506,2,0)</f>
        <v>0</v>
      </c>
      <c r="I580" s="249"/>
      <c r="J580" s="250" t="str">
        <f t="shared" si="120"/>
        <v/>
      </c>
      <c r="K580" s="108" t="str">
        <f>IF(J580="","",RANK(I580,I574:I580,1))</f>
        <v/>
      </c>
      <c r="L580" s="109" t="str">
        <f>IF(I580="","",IF(I580&gt;M572,"","※"))</f>
        <v/>
      </c>
      <c r="M580" s="247" t="str">
        <f t="shared" si="121"/>
        <v/>
      </c>
      <c r="N580" s="248"/>
    </row>
    <row r="582" spans="1:14" s="252" customFormat="1" ht="19.5" customHeight="1">
      <c r="A582" s="23" t="s">
        <v>220</v>
      </c>
      <c r="J582" s="118" t="s">
        <v>170</v>
      </c>
      <c r="L582" s="118" t="str">
        <f>VLOOKUP(E583,大会記録!E1:F89,2,0)</f>
        <v xml:space="preserve"> 　16.00</v>
      </c>
      <c r="M582" s="253">
        <f>VLOOKUP(E583,大会記録!E1:G89,3,0)</f>
        <v>1600</v>
      </c>
    </row>
    <row r="583" spans="1:14" s="242" customFormat="1" ht="19.5" customHeight="1">
      <c r="B583" s="80">
        <v>1</v>
      </c>
      <c r="C583" s="81" t="s">
        <v>171</v>
      </c>
      <c r="D583" s="119"/>
      <c r="E583" s="83">
        <v>35</v>
      </c>
      <c r="F583" s="124" t="s">
        <v>172</v>
      </c>
      <c r="G583" s="85" t="s">
        <v>173</v>
      </c>
      <c r="H583" s="86" t="s">
        <v>174</v>
      </c>
      <c r="I583" s="86" t="s">
        <v>442</v>
      </c>
      <c r="J583" s="87" t="s">
        <v>176</v>
      </c>
      <c r="K583" s="86" t="s">
        <v>177</v>
      </c>
      <c r="L583" s="88"/>
      <c r="M583" s="89" t="s">
        <v>178</v>
      </c>
      <c r="N583" s="244"/>
    </row>
    <row r="584" spans="1:14" s="242" customFormat="1" ht="19.5" customHeight="1">
      <c r="D584" s="92" t="s">
        <v>179</v>
      </c>
      <c r="E584" s="93" t="str">
        <f>CONCATENATE(E583,"-",B583,"-",D584)</f>
        <v>35-1-1</v>
      </c>
      <c r="F584" s="125" t="str">
        <f>VLOOKUP(E1:E7010,種目一覧!D1:F506,3,0)</f>
        <v>　</v>
      </c>
      <c r="G584" s="95">
        <f>VLOOKUP(E1:E7010,種目一覧!D1:G506,4,0)</f>
        <v>0</v>
      </c>
      <c r="H584" s="96" t="str">
        <f>VLOOKUP(E1:E7010,種目一覧!D1:E506,2,0)</f>
        <v>　</v>
      </c>
      <c r="I584" s="245"/>
      <c r="J584" s="246" t="str">
        <f t="shared" ref="J584:J590" si="122">IF(I584="","",IF(LEN(I584)=5,LEFT(I584,1)&amp;":"&amp;MID(I584,2,2)&amp;"."&amp;RIGHT(I584,2),LEFT(I584,2)&amp;"."&amp;RIGHT(I584,2)))</f>
        <v/>
      </c>
      <c r="K584" s="99" t="str">
        <f>IF(J584="","",RANK(I584,I584:I590,1))</f>
        <v/>
      </c>
      <c r="L584" s="100" t="str">
        <f>IF(I584="","",IF(I584&gt;M582,"","※"))</f>
        <v/>
      </c>
      <c r="M584" s="247" t="str">
        <f t="shared" ref="M584:M590" si="123">IF($J584="","",RANK(I584,$I$584:$I$600,1))</f>
        <v/>
      </c>
      <c r="N584" s="248"/>
    </row>
    <row r="585" spans="1:14" s="242" customFormat="1" ht="19.5" customHeight="1">
      <c r="D585" s="92" t="s">
        <v>181</v>
      </c>
      <c r="E585" s="93" t="str">
        <f>CONCATENATE(E583,"-",B583,"-",D585)</f>
        <v>35-1-2</v>
      </c>
      <c r="F585" s="125" t="str">
        <f>VLOOKUP(E1:E7010,種目一覧!D1:F506,3,0)</f>
        <v>渡邉　博明</v>
      </c>
      <c r="G585" s="95" t="str">
        <f>VLOOKUP(E1:E7010,種目一覧!D1:G506,4,0)</f>
        <v>わたなべ　ひろあき</v>
      </c>
      <c r="H585" s="96" t="str">
        <f>VLOOKUP(E1:E7010,種目一覧!D1:E506,2,0)</f>
        <v>三井住友信託</v>
      </c>
      <c r="I585" s="245"/>
      <c r="J585" s="246" t="str">
        <f t="shared" si="122"/>
        <v/>
      </c>
      <c r="K585" s="99" t="str">
        <f>IF(J585="","",RANK(I585,I584:I590,1))</f>
        <v/>
      </c>
      <c r="L585" s="100" t="str">
        <f>IF(I585="","",IF(I585&gt;M582,"","※"))</f>
        <v/>
      </c>
      <c r="M585" s="247" t="str">
        <f t="shared" si="123"/>
        <v/>
      </c>
      <c r="N585" s="248"/>
    </row>
    <row r="586" spans="1:14" s="242" customFormat="1" ht="19.5" customHeight="1">
      <c r="D586" s="92" t="s">
        <v>182</v>
      </c>
      <c r="E586" s="93" t="str">
        <f>CONCATENATE(E583,"-",B583,"-",D586)</f>
        <v>35-1-3</v>
      </c>
      <c r="F586" s="125" t="str">
        <f>VLOOKUP(E1:E7010,種目一覧!D1:F506,3,0)</f>
        <v>浦木　俊宏</v>
      </c>
      <c r="G586" s="103" t="str">
        <f>VLOOKUP(E1:E7010,種目一覧!D1:G506,4,0)</f>
        <v>うらき　としひろ</v>
      </c>
      <c r="H586" s="96" t="str">
        <f>VLOOKUP(E1:E7010,種目一覧!D1:E506,2,0)</f>
        <v>みずほ</v>
      </c>
      <c r="I586" s="245"/>
      <c r="J586" s="246" t="str">
        <f t="shared" si="122"/>
        <v/>
      </c>
      <c r="K586" s="99" t="str">
        <f>IF(J586="","",RANK(I586,I584:I590,1))</f>
        <v/>
      </c>
      <c r="L586" s="100" t="str">
        <f>IF(I586="","",IF(I586&gt;M582,"","※"))</f>
        <v/>
      </c>
      <c r="M586" s="247" t="str">
        <f t="shared" si="123"/>
        <v/>
      </c>
      <c r="N586" s="248"/>
    </row>
    <row r="587" spans="1:14" s="242" customFormat="1" ht="19.5" customHeight="1">
      <c r="D587" s="92" t="s">
        <v>183</v>
      </c>
      <c r="E587" s="93" t="str">
        <f>CONCATENATE(E583,"-",B583,"-",D587)</f>
        <v>35-1-4</v>
      </c>
      <c r="F587" s="125" t="str">
        <f>VLOOKUP(E1:E7010,種目一覧!D1:F506,3,0)</f>
        <v>栗原　秀樹</v>
      </c>
      <c r="G587" s="103" t="str">
        <f>VLOOKUP(E1:E7010,種目一覧!D1:G506,4,0)</f>
        <v>くりはら　ひでき</v>
      </c>
      <c r="H587" s="96" t="str">
        <f>VLOOKUP(E1:E7010,種目一覧!D1:E506,2,0)</f>
        <v>みずほ</v>
      </c>
      <c r="I587" s="245"/>
      <c r="J587" s="246" t="str">
        <f t="shared" si="122"/>
        <v/>
      </c>
      <c r="K587" s="99" t="str">
        <f>IF(J587="","",RANK(I587,I584:I590,1))</f>
        <v/>
      </c>
      <c r="L587" s="100" t="str">
        <f>IF(I587="","",IF(I587&gt;M582,"","※"))</f>
        <v/>
      </c>
      <c r="M587" s="247" t="str">
        <f t="shared" si="123"/>
        <v/>
      </c>
      <c r="N587" s="248"/>
    </row>
    <row r="588" spans="1:14" s="242" customFormat="1" ht="19.5" customHeight="1">
      <c r="D588" s="92" t="s">
        <v>184</v>
      </c>
      <c r="E588" s="93" t="str">
        <f>CONCATENATE(E583,"-",B583,"-",D588)</f>
        <v>35-1-5</v>
      </c>
      <c r="F588" s="125" t="str">
        <f>VLOOKUP(E1:E7010,種目一覧!D1:F506,3,0)</f>
        <v>　</v>
      </c>
      <c r="G588" s="95">
        <f>VLOOKUP(E1:E7010,種目一覧!D1:G506,4,0)</f>
        <v>0</v>
      </c>
      <c r="H588" s="96" t="str">
        <f>VLOOKUP(E1:E7010,種目一覧!D1:E506,2,0)</f>
        <v>　</v>
      </c>
      <c r="I588" s="245"/>
      <c r="J588" s="246" t="str">
        <f t="shared" si="122"/>
        <v/>
      </c>
      <c r="K588" s="99" t="str">
        <f>IF(J588="","",RANK(I588,I584:I590,1))</f>
        <v/>
      </c>
      <c r="L588" s="100" t="str">
        <f>IF(I588="","",IF(I588&gt;M582,"","※"))</f>
        <v/>
      </c>
      <c r="M588" s="247" t="str">
        <f t="shared" si="123"/>
        <v/>
      </c>
      <c r="N588" s="248"/>
    </row>
    <row r="589" spans="1:14" s="242" customFormat="1" ht="19.5" customHeight="1">
      <c r="D589" s="104" t="s">
        <v>185</v>
      </c>
      <c r="E589" s="110" t="str">
        <f>CONCATENATE(E583,"-",B583,"-",D589)</f>
        <v>35-1-6</v>
      </c>
      <c r="F589" s="123" t="str">
        <f>VLOOKUP(E1:E7010,種目一覧!D1:F506,3,0)</f>
        <v>　</v>
      </c>
      <c r="G589" s="112">
        <f>VLOOKUP(E1:E7010,種目一覧!D1:G506,4,0)</f>
        <v>0</v>
      </c>
      <c r="H589" s="106" t="str">
        <f>VLOOKUP(E1:E7010,種目一覧!D1:E506,2,0)</f>
        <v>　</v>
      </c>
      <c r="I589" s="249"/>
      <c r="J589" s="250" t="str">
        <f t="shared" si="122"/>
        <v/>
      </c>
      <c r="K589" s="108" t="str">
        <f>IF(J589="","",RANK(I589,I584:I590,1))</f>
        <v/>
      </c>
      <c r="L589" s="109" t="str">
        <f>IF(I589="","",IF(I589&gt;M582,"","※"))</f>
        <v/>
      </c>
      <c r="M589" s="247" t="str">
        <f t="shared" si="123"/>
        <v/>
      </c>
      <c r="N589" s="248"/>
    </row>
    <row r="590" spans="1:14" s="242" customFormat="1" ht="19.5" hidden="1" customHeight="1">
      <c r="D590" s="104" t="s">
        <v>186</v>
      </c>
      <c r="E590" s="110" t="str">
        <f>CONCATENATE(E583,"-",B583,"-",D590)</f>
        <v>35-1-7</v>
      </c>
      <c r="F590" s="123" t="str">
        <f>VLOOKUP(E1:E7010,種目一覧!D1:F506,3,0)</f>
        <v>　</v>
      </c>
      <c r="G590" s="112">
        <f>VLOOKUP(E1:E7010,種目一覧!D1:G506,4,0)</f>
        <v>0</v>
      </c>
      <c r="H590" s="106" t="str">
        <f>VLOOKUP(E1:E7010,種目一覧!D1:E506,2,0)</f>
        <v>　</v>
      </c>
      <c r="I590" s="249"/>
      <c r="J590" s="250" t="str">
        <f t="shared" si="122"/>
        <v/>
      </c>
      <c r="K590" s="108" t="str">
        <f>IF(J590="","",RANK(I590,I584:I590,1))</f>
        <v/>
      </c>
      <c r="L590" s="109" t="str">
        <f>IF(I590="","",IF(I590&gt;M582,"","※"))</f>
        <v/>
      </c>
      <c r="M590" s="247" t="str">
        <f t="shared" si="123"/>
        <v/>
      </c>
      <c r="N590" s="248"/>
    </row>
    <row r="592" spans="1:14" s="252" customFormat="1" ht="19.5" hidden="1" customHeight="1">
      <c r="J592" s="118" t="s">
        <v>170</v>
      </c>
      <c r="L592" s="118" t="str">
        <f>VLOOKUP(E593,大会記録!E1:F89,2,0)</f>
        <v xml:space="preserve"> 　16.00</v>
      </c>
      <c r="M592" s="253">
        <f>VLOOKUP(E593,大会記録!E1:G89,3,0)</f>
        <v>1600</v>
      </c>
    </row>
    <row r="593" spans="1:14" s="242" customFormat="1" ht="19.5" hidden="1" customHeight="1">
      <c r="B593" s="80">
        <v>2</v>
      </c>
      <c r="C593" s="81" t="s">
        <v>171</v>
      </c>
      <c r="D593" s="119"/>
      <c r="E593" s="83">
        <v>35</v>
      </c>
      <c r="F593" s="124" t="s">
        <v>172</v>
      </c>
      <c r="G593" s="85" t="s">
        <v>173</v>
      </c>
      <c r="H593" s="86" t="s">
        <v>174</v>
      </c>
      <c r="I593" s="86" t="s">
        <v>442</v>
      </c>
      <c r="J593" s="87" t="s">
        <v>176</v>
      </c>
      <c r="K593" s="86" t="s">
        <v>177</v>
      </c>
      <c r="L593" s="88"/>
      <c r="M593" s="89" t="s">
        <v>178</v>
      </c>
      <c r="N593" s="244"/>
    </row>
    <row r="594" spans="1:14" s="242" customFormat="1" ht="19.5" hidden="1" customHeight="1">
      <c r="D594" s="92" t="s">
        <v>179</v>
      </c>
      <c r="E594" s="93" t="str">
        <f>CONCATENATE(E593,"-",B593,"-",D594)</f>
        <v>35-2-1</v>
      </c>
      <c r="F594" s="125">
        <f>VLOOKUP(E1:E7010,種目一覧!D1:F506,3,0)</f>
        <v>0</v>
      </c>
      <c r="G594" s="103">
        <f>VLOOKUP(E1:E7010,種目一覧!D1:G506,4,0)</f>
        <v>0</v>
      </c>
      <c r="H594" s="126">
        <f>VLOOKUP(E1:E7010,種目一覧!D1:E506,2,0)</f>
        <v>0</v>
      </c>
      <c r="I594" s="245"/>
      <c r="J594" s="246" t="str">
        <f t="shared" ref="J594:J600" si="124">IF(I594="","",IF(LEN(I594)=5,LEFT(I594,1)&amp;":"&amp;MID(I594,2,2)&amp;"."&amp;RIGHT(I594,2),LEFT(I594,2)&amp;"."&amp;RIGHT(I594,2)))</f>
        <v/>
      </c>
      <c r="K594" s="99" t="str">
        <f>IF(J594="","",RANK(I594,I594:I600,1))</f>
        <v/>
      </c>
      <c r="L594" s="100" t="str">
        <f>IF(I594="","",IF(I594&gt;M592,"","※"))</f>
        <v/>
      </c>
      <c r="M594" s="247" t="str">
        <f t="shared" ref="M594:M600" si="125">IF($J594="","",RANK(I594,$I$584:$I$600,1))</f>
        <v/>
      </c>
      <c r="N594" s="248"/>
    </row>
    <row r="595" spans="1:14" s="242" customFormat="1" ht="19.5" hidden="1" customHeight="1">
      <c r="D595" s="92" t="s">
        <v>181</v>
      </c>
      <c r="E595" s="93" t="str">
        <f>CONCATENATE(E593,"-",B593,"-",D595)</f>
        <v>35-2-2</v>
      </c>
      <c r="F595" s="127">
        <f>VLOOKUP(E1:E7010,種目一覧!D1:F506,3,0)</f>
        <v>0</v>
      </c>
      <c r="G595" s="95">
        <f>VLOOKUP(E1:E7010,種目一覧!D1:G506,4,0)</f>
        <v>0</v>
      </c>
      <c r="H595" s="126">
        <f>VLOOKUP(E1:E7010,種目一覧!D1:E506,2,0)</f>
        <v>0</v>
      </c>
      <c r="I595" s="245"/>
      <c r="J595" s="246" t="str">
        <f t="shared" si="124"/>
        <v/>
      </c>
      <c r="K595" s="99" t="str">
        <f>IF(J595="","",RANK(I595,I594:I600,1))</f>
        <v/>
      </c>
      <c r="L595" s="100" t="str">
        <f>IF(I595="","",IF(I595&gt;M592,"","※"))</f>
        <v/>
      </c>
      <c r="M595" s="247" t="str">
        <f t="shared" si="125"/>
        <v/>
      </c>
      <c r="N595" s="248"/>
    </row>
    <row r="596" spans="1:14" s="242" customFormat="1" ht="19.5" hidden="1" customHeight="1">
      <c r="D596" s="92" t="s">
        <v>182</v>
      </c>
      <c r="E596" s="93" t="str">
        <f>CONCATENATE(E593,"-",B593,"-",D596)</f>
        <v>35-2-3</v>
      </c>
      <c r="F596" s="127">
        <f>VLOOKUP(E1:E7010,種目一覧!D1:F506,3,0)</f>
        <v>0</v>
      </c>
      <c r="G596" s="95">
        <f>VLOOKUP(E1:E7010,種目一覧!D1:G506,4,0)</f>
        <v>0</v>
      </c>
      <c r="H596" s="126">
        <f>VLOOKUP(E1:E7010,種目一覧!D1:E506,2,0)</f>
        <v>0</v>
      </c>
      <c r="I596" s="245"/>
      <c r="J596" s="246" t="str">
        <f t="shared" si="124"/>
        <v/>
      </c>
      <c r="K596" s="99" t="str">
        <f>IF(J596="","",RANK(I596,I594:I600,1))</f>
        <v/>
      </c>
      <c r="L596" s="100" t="str">
        <f>IF(I596="","",IF(I596&gt;M592,"","※"))</f>
        <v/>
      </c>
      <c r="M596" s="247" t="str">
        <f t="shared" si="125"/>
        <v/>
      </c>
      <c r="N596" s="248"/>
    </row>
    <row r="597" spans="1:14" s="242" customFormat="1" ht="19.5" hidden="1" customHeight="1">
      <c r="D597" s="92" t="s">
        <v>183</v>
      </c>
      <c r="E597" s="93" t="str">
        <f>CONCATENATE(E593,"-",B593,"-",D597)</f>
        <v>35-2-4</v>
      </c>
      <c r="F597" s="127">
        <f>VLOOKUP(E1:E7010,種目一覧!D1:F506,3,0)</f>
        <v>0</v>
      </c>
      <c r="G597" s="95">
        <f>VLOOKUP(E1:E7010,種目一覧!D1:G506,4,0)</f>
        <v>0</v>
      </c>
      <c r="H597" s="126">
        <f>VLOOKUP(E1:E7010,種目一覧!D1:E506,2,0)</f>
        <v>0</v>
      </c>
      <c r="I597" s="245"/>
      <c r="J597" s="246" t="str">
        <f t="shared" si="124"/>
        <v/>
      </c>
      <c r="K597" s="99" t="str">
        <f>IF(J597="","",RANK(I597,I594:I600,1))</f>
        <v/>
      </c>
      <c r="L597" s="100" t="str">
        <f>IF(I597="","",IF(I597&gt;M592,"","※"))</f>
        <v/>
      </c>
      <c r="M597" s="247" t="str">
        <f t="shared" si="125"/>
        <v/>
      </c>
      <c r="N597" s="248"/>
    </row>
    <row r="598" spans="1:14" s="242" customFormat="1" ht="19.5" hidden="1" customHeight="1">
      <c r="D598" s="92" t="s">
        <v>184</v>
      </c>
      <c r="E598" s="93" t="str">
        <f>CONCATENATE(E593,"-",B593,"-",D598)</f>
        <v>35-2-5</v>
      </c>
      <c r="F598" s="125">
        <f>VLOOKUP(E1:E7010,種目一覧!D1:F506,3,0)</f>
        <v>0</v>
      </c>
      <c r="G598" s="103">
        <f>VLOOKUP(E1:E7010,種目一覧!D1:G506,4,0)</f>
        <v>0</v>
      </c>
      <c r="H598" s="126">
        <f>VLOOKUP(E1:E7010,種目一覧!D1:E506,2,0)</f>
        <v>0</v>
      </c>
      <c r="I598" s="245"/>
      <c r="J598" s="246" t="str">
        <f t="shared" si="124"/>
        <v/>
      </c>
      <c r="K598" s="99" t="str">
        <f>IF(J598="","",RANK(I598,I594:I600,1))</f>
        <v/>
      </c>
      <c r="L598" s="100" t="str">
        <f>IF(I598="","",IF(I598&gt;M592,"","※"))</f>
        <v/>
      </c>
      <c r="M598" s="247" t="str">
        <f t="shared" si="125"/>
        <v/>
      </c>
      <c r="N598" s="248"/>
    </row>
    <row r="599" spans="1:14" s="242" customFormat="1" ht="19.5" hidden="1" customHeight="1">
      <c r="D599" s="92" t="s">
        <v>185</v>
      </c>
      <c r="E599" s="93" t="str">
        <f>CONCATENATE(E593,"-",B593,"-",D599)</f>
        <v>35-2-6</v>
      </c>
      <c r="F599" s="127">
        <f>VLOOKUP(E1:E7010,種目一覧!D1:F506,3,0)</f>
        <v>0</v>
      </c>
      <c r="G599" s="95">
        <f>VLOOKUP(E1:E7010,種目一覧!D1:G506,4,0)</f>
        <v>0</v>
      </c>
      <c r="H599" s="126">
        <f>VLOOKUP(E1:E7010,種目一覧!D1:E506,2,0)</f>
        <v>0</v>
      </c>
      <c r="I599" s="245"/>
      <c r="J599" s="246" t="str">
        <f t="shared" si="124"/>
        <v/>
      </c>
      <c r="K599" s="99" t="str">
        <f>IF(J599="","",RANK(I599,I594:I600,1))</f>
        <v/>
      </c>
      <c r="L599" s="100" t="str">
        <f>IF(I599="","",IF(I599&gt;M592,"","※"))</f>
        <v/>
      </c>
      <c r="M599" s="247" t="str">
        <f t="shared" si="125"/>
        <v/>
      </c>
      <c r="N599" s="248"/>
    </row>
    <row r="600" spans="1:14" s="242" customFormat="1" ht="19.5" hidden="1" customHeight="1">
      <c r="D600" s="104" t="s">
        <v>186</v>
      </c>
      <c r="E600" s="110" t="str">
        <f>CONCATENATE(E593,"-",B593,"-",D600)</f>
        <v>35-2-7</v>
      </c>
      <c r="F600" s="111">
        <f>VLOOKUP(E1:E7010,種目一覧!D1:F506,3,0)</f>
        <v>0</v>
      </c>
      <c r="G600" s="112">
        <f>VLOOKUP(E1:E7010,種目一覧!D1:G506,4,0)</f>
        <v>0</v>
      </c>
      <c r="H600" s="113">
        <f>VLOOKUP(E1:E7010,種目一覧!D1:E506,2,0)</f>
        <v>0</v>
      </c>
      <c r="I600" s="249"/>
      <c r="J600" s="250" t="str">
        <f t="shared" si="124"/>
        <v/>
      </c>
      <c r="K600" s="108" t="str">
        <f>IF(J600="","",RANK(I600,I594:I600,1))</f>
        <v/>
      </c>
      <c r="L600" s="109" t="str">
        <f>IF(I600="","",IF(I600&gt;M592,"","※"))</f>
        <v/>
      </c>
      <c r="M600" s="247" t="str">
        <f t="shared" si="125"/>
        <v/>
      </c>
      <c r="N600" s="248"/>
    </row>
    <row r="602" spans="1:14" s="252" customFormat="1" ht="19.5" customHeight="1">
      <c r="A602" s="23" t="s">
        <v>221</v>
      </c>
      <c r="J602" s="118" t="s">
        <v>170</v>
      </c>
      <c r="L602" s="118" t="str">
        <f>VLOOKUP(E603,大会記録!E1:F89,2,0)</f>
        <v xml:space="preserve"> 　13.50</v>
      </c>
      <c r="M602" s="253">
        <f>VLOOKUP(E603,大会記録!E1:G89,3,0)</f>
        <v>1350</v>
      </c>
    </row>
    <row r="603" spans="1:14" s="242" customFormat="1" ht="19.5" customHeight="1">
      <c r="B603" s="80">
        <v>1</v>
      </c>
      <c r="C603" s="81" t="s">
        <v>171</v>
      </c>
      <c r="D603" s="119"/>
      <c r="E603" s="83">
        <v>36</v>
      </c>
      <c r="F603" s="124" t="s">
        <v>172</v>
      </c>
      <c r="G603" s="85" t="s">
        <v>173</v>
      </c>
      <c r="H603" s="86" t="s">
        <v>174</v>
      </c>
      <c r="I603" s="86" t="s">
        <v>442</v>
      </c>
      <c r="J603" s="87" t="s">
        <v>176</v>
      </c>
      <c r="K603" s="86" t="s">
        <v>177</v>
      </c>
      <c r="L603" s="88"/>
      <c r="M603" s="89" t="s">
        <v>178</v>
      </c>
      <c r="N603" s="244"/>
    </row>
    <row r="604" spans="1:14" s="242" customFormat="1" ht="19.5" customHeight="1">
      <c r="D604" s="92" t="s">
        <v>179</v>
      </c>
      <c r="E604" s="93" t="str">
        <f>CONCATENATE(E603,"-",B603,"-",D604)</f>
        <v>36-1-1</v>
      </c>
      <c r="F604" s="125" t="str">
        <f>VLOOKUP(E1:E7010,種目一覧!D1:F506,3,0)</f>
        <v>　</v>
      </c>
      <c r="G604" s="95">
        <f>VLOOKUP(E1:E7010,種目一覧!D1:G506,4,0)</f>
        <v>0</v>
      </c>
      <c r="H604" s="96" t="str">
        <f>VLOOKUP(E1:E7010,種目一覧!D1:E506,2,0)</f>
        <v>　</v>
      </c>
      <c r="I604" s="245"/>
      <c r="J604" s="246" t="str">
        <f t="shared" ref="J604:J610" si="126">IF(I604="","",IF(LEN(I604)=5,LEFT(I604,1)&amp;":"&amp;MID(I604,2,2)&amp;"."&amp;RIGHT(I604,2),LEFT(I604,2)&amp;"."&amp;RIGHT(I604,2)))</f>
        <v/>
      </c>
      <c r="K604" s="99" t="str">
        <f>IF(J604="","",RANK(I604,I604:I610,1))</f>
        <v/>
      </c>
      <c r="L604" s="100" t="str">
        <f>IF(I604="","",IF(I604&gt;M602,"","※"))</f>
        <v/>
      </c>
      <c r="M604" s="247" t="str">
        <f t="shared" ref="M604:M610" si="127">IF($J604="","",RANK(I604,$I$604:$I$620,1))</f>
        <v/>
      </c>
      <c r="N604" s="248"/>
    </row>
    <row r="605" spans="1:14" s="242" customFormat="1" ht="19.5" customHeight="1">
      <c r="D605" s="92" t="s">
        <v>181</v>
      </c>
      <c r="E605" s="93" t="str">
        <f>CONCATENATE(E603,"-",B603,"-",D605)</f>
        <v>36-1-2</v>
      </c>
      <c r="F605" s="125" t="str">
        <f>VLOOKUP(E1:E7010,種目一覧!D1:F506,3,0)</f>
        <v>山下　准</v>
      </c>
      <c r="G605" s="103" t="str">
        <f>VLOOKUP(E1:E7010,種目一覧!D1:G506,4,0)</f>
        <v>やました　じゅん</v>
      </c>
      <c r="H605" s="96" t="str">
        <f>VLOOKUP(E1:E7010,種目一覧!D1:E506,2,0)</f>
        <v>みずほ</v>
      </c>
      <c r="I605" s="245"/>
      <c r="J605" s="246" t="str">
        <f t="shared" si="126"/>
        <v/>
      </c>
      <c r="K605" s="99" t="str">
        <f>IF(J605="","",RANK(I605,I604:I610,1))</f>
        <v/>
      </c>
      <c r="L605" s="100" t="str">
        <f>IF(I605="","",IF(I605&gt;M602,"","※"))</f>
        <v/>
      </c>
      <c r="M605" s="247" t="str">
        <f t="shared" si="127"/>
        <v/>
      </c>
      <c r="N605" s="248"/>
    </row>
    <row r="606" spans="1:14" s="242" customFormat="1" ht="19.5" customHeight="1">
      <c r="D606" s="92" t="s">
        <v>182</v>
      </c>
      <c r="E606" s="93" t="str">
        <f>CONCATENATE(E603,"-",B603,"-",D606)</f>
        <v>36-1-3</v>
      </c>
      <c r="F606" s="125" t="str">
        <f>VLOOKUP(E1:E7010,種目一覧!D1:F506,3,0)</f>
        <v>南雲　道</v>
      </c>
      <c r="G606" s="103" t="str">
        <f>VLOOKUP(E1:E7010,種目一覧!D1:G506,4,0)</f>
        <v>なぐも　とおる</v>
      </c>
      <c r="H606" s="96" t="str">
        <f>VLOOKUP(E1:E7010,種目一覧!D1:E506,2,0)</f>
        <v>三井住友信託</v>
      </c>
      <c r="I606" s="245"/>
      <c r="J606" s="246" t="str">
        <f t="shared" si="126"/>
        <v/>
      </c>
      <c r="K606" s="99" t="str">
        <f>IF(J606="","",RANK(I606,I604:I610,1))</f>
        <v/>
      </c>
      <c r="L606" s="100" t="str">
        <f>IF(I606="","",IF(I606&gt;M602,"","※"))</f>
        <v/>
      </c>
      <c r="M606" s="247" t="str">
        <f t="shared" si="127"/>
        <v/>
      </c>
      <c r="N606" s="248"/>
    </row>
    <row r="607" spans="1:14" s="242" customFormat="1" ht="19.5" customHeight="1">
      <c r="D607" s="92" t="s">
        <v>183</v>
      </c>
      <c r="E607" s="93" t="str">
        <f>CONCATENATE(E603,"-",B603,"-",D607)</f>
        <v>36-1-4</v>
      </c>
      <c r="F607" s="125" t="str">
        <f>VLOOKUP(E1:E7010,種目一覧!D1:F506,3,0)</f>
        <v>貝瀬　都武</v>
      </c>
      <c r="G607" s="103" t="str">
        <f>VLOOKUP(E1:E7010,種目一覧!D1:G506,4,0)</f>
        <v>かいせ　くにたけ</v>
      </c>
      <c r="H607" s="96" t="str">
        <f>VLOOKUP(E1:E7010,種目一覧!D1:E506,2,0)</f>
        <v>みずほ</v>
      </c>
      <c r="I607" s="245"/>
      <c r="J607" s="246" t="str">
        <f t="shared" si="126"/>
        <v/>
      </c>
      <c r="K607" s="99" t="str">
        <f>IF(J607="","",RANK(I607,I604:I610,1))</f>
        <v/>
      </c>
      <c r="L607" s="100" t="str">
        <f>IF(I607="","",IF(I607&gt;M602,"","※"))</f>
        <v/>
      </c>
      <c r="M607" s="247" t="str">
        <f t="shared" si="127"/>
        <v/>
      </c>
      <c r="N607" s="248"/>
    </row>
    <row r="608" spans="1:14" s="242" customFormat="1" ht="19.5" customHeight="1">
      <c r="D608" s="92" t="s">
        <v>184</v>
      </c>
      <c r="E608" s="93" t="str">
        <f>CONCATENATE(E603,"-",B603,"-",D608)</f>
        <v>36-1-5</v>
      </c>
      <c r="F608" s="125" t="str">
        <f>VLOOKUP(E1:E7010,種目一覧!D1:F506,3,0)</f>
        <v>　</v>
      </c>
      <c r="G608" s="95">
        <f>VLOOKUP(E1:E7010,種目一覧!D1:G506,4,0)</f>
        <v>0</v>
      </c>
      <c r="H608" s="96" t="str">
        <f>VLOOKUP(E1:E7010,種目一覧!D1:E506,2,0)</f>
        <v>　</v>
      </c>
      <c r="I608" s="245"/>
      <c r="J608" s="246" t="str">
        <f t="shared" si="126"/>
        <v/>
      </c>
      <c r="K608" s="99" t="str">
        <f>IF(J608="","",RANK(I608,I604:I610,1))</f>
        <v/>
      </c>
      <c r="L608" s="100" t="str">
        <f>IF(I608="","",IF(I608&gt;M602,"","※"))</f>
        <v/>
      </c>
      <c r="M608" s="247" t="str">
        <f t="shared" si="127"/>
        <v/>
      </c>
      <c r="N608" s="248"/>
    </row>
    <row r="609" spans="1:14" s="242" customFormat="1" ht="19.5" customHeight="1">
      <c r="D609" s="104" t="s">
        <v>185</v>
      </c>
      <c r="E609" s="110" t="str">
        <f>CONCATENATE(E603,"-",B603,"-",D609)</f>
        <v>36-1-6</v>
      </c>
      <c r="F609" s="123" t="str">
        <f>VLOOKUP(E1:E7010,種目一覧!D1:F506,3,0)</f>
        <v>　</v>
      </c>
      <c r="G609" s="112">
        <f>VLOOKUP(E1:E7010,種目一覧!D1:G506,4,0)</f>
        <v>0</v>
      </c>
      <c r="H609" s="106" t="str">
        <f>VLOOKUP(E1:E7010,種目一覧!D1:E506,2,0)</f>
        <v>　</v>
      </c>
      <c r="I609" s="249"/>
      <c r="J609" s="250" t="str">
        <f t="shared" si="126"/>
        <v/>
      </c>
      <c r="K609" s="108" t="str">
        <f>IF(J609="","",RANK(I609,I604:I610,1))</f>
        <v/>
      </c>
      <c r="L609" s="109" t="str">
        <f>IF(I609="","",IF(I609&gt;M602,"","※"))</f>
        <v/>
      </c>
      <c r="M609" s="247" t="str">
        <f t="shared" si="127"/>
        <v/>
      </c>
      <c r="N609" s="248"/>
    </row>
    <row r="610" spans="1:14" s="242" customFormat="1" ht="19.5" hidden="1" customHeight="1">
      <c r="D610" s="104" t="s">
        <v>186</v>
      </c>
      <c r="E610" s="110" t="str">
        <f>CONCATENATE(E603,"-",B603,"-",D610)</f>
        <v>36-1-7</v>
      </c>
      <c r="F610" s="123" t="str">
        <f>VLOOKUP(E1:E7010,種目一覧!D1:F506,3,0)</f>
        <v>　</v>
      </c>
      <c r="G610" s="112">
        <f>VLOOKUP(E1:E7010,種目一覧!D1:G506,4,0)</f>
        <v>0</v>
      </c>
      <c r="H610" s="106" t="str">
        <f>VLOOKUP(E1:E7010,種目一覧!D1:E506,2,0)</f>
        <v>　</v>
      </c>
      <c r="I610" s="249"/>
      <c r="J610" s="250" t="str">
        <f t="shared" si="126"/>
        <v/>
      </c>
      <c r="K610" s="108" t="str">
        <f>IF(J610="","",RANK(I610,I604:I610,1))</f>
        <v/>
      </c>
      <c r="L610" s="109" t="str">
        <f>IF(I610="","",IF(I610&gt;M602,"","※"))</f>
        <v/>
      </c>
      <c r="M610" s="247" t="str">
        <f t="shared" si="127"/>
        <v/>
      </c>
      <c r="N610" s="248"/>
    </row>
    <row r="612" spans="1:14" s="252" customFormat="1" ht="19.5" hidden="1" customHeight="1">
      <c r="J612" s="118" t="s">
        <v>170</v>
      </c>
      <c r="L612" s="118" t="str">
        <f>VLOOKUP(E613,大会記録!E1:F89,2,0)</f>
        <v xml:space="preserve"> 　13.50</v>
      </c>
      <c r="M612" s="253">
        <f>VLOOKUP(E613,大会記録!E1:G89,3,0)</f>
        <v>1350</v>
      </c>
    </row>
    <row r="613" spans="1:14" s="242" customFormat="1" ht="19.5" hidden="1" customHeight="1">
      <c r="B613" s="80">
        <v>2</v>
      </c>
      <c r="C613" s="81" t="s">
        <v>171</v>
      </c>
      <c r="D613" s="119"/>
      <c r="E613" s="83">
        <v>36</v>
      </c>
      <c r="F613" s="124" t="s">
        <v>172</v>
      </c>
      <c r="G613" s="85" t="s">
        <v>173</v>
      </c>
      <c r="H613" s="86" t="s">
        <v>174</v>
      </c>
      <c r="I613" s="86" t="s">
        <v>442</v>
      </c>
      <c r="J613" s="87" t="s">
        <v>176</v>
      </c>
      <c r="K613" s="86" t="s">
        <v>177</v>
      </c>
      <c r="L613" s="88"/>
      <c r="M613" s="89" t="s">
        <v>178</v>
      </c>
      <c r="N613" s="244"/>
    </row>
    <row r="614" spans="1:14" s="242" customFormat="1" ht="19.5" hidden="1" customHeight="1">
      <c r="D614" s="92" t="s">
        <v>179</v>
      </c>
      <c r="E614" s="93" t="str">
        <f>CONCATENATE(E613,"-",B613,"-",D614)</f>
        <v>36-2-1</v>
      </c>
      <c r="F614" s="127">
        <f>VLOOKUP(E1:E7010,種目一覧!D1:F506,3,0)</f>
        <v>0</v>
      </c>
      <c r="G614" s="95">
        <f>VLOOKUP(E1:E7010,種目一覧!D1:G506,4,0)</f>
        <v>0</v>
      </c>
      <c r="H614" s="126">
        <f>VLOOKUP(E1:E7010,種目一覧!D1:E506,2,0)</f>
        <v>0</v>
      </c>
      <c r="I614" s="245"/>
      <c r="J614" s="246" t="str">
        <f t="shared" ref="J614:J620" si="128">IF(I614="","",IF(LEN(I614)=5,LEFT(I614,1)&amp;":"&amp;MID(I614,2,2)&amp;"."&amp;RIGHT(I614,2),LEFT(I614,2)&amp;"."&amp;RIGHT(I614,2)))</f>
        <v/>
      </c>
      <c r="K614" s="99" t="str">
        <f>IF(J614="","",RANK(I614,I614:I620,1))</f>
        <v/>
      </c>
      <c r="L614" s="100" t="str">
        <f>IF(I614="","",IF(I614&gt;M612,"","※"))</f>
        <v/>
      </c>
      <c r="M614" s="247" t="str">
        <f t="shared" ref="M614:M620" si="129">IF($J614="","",RANK(I614,$I$604:$I$620,1))</f>
        <v/>
      </c>
      <c r="N614" s="248"/>
    </row>
    <row r="615" spans="1:14" s="242" customFormat="1" ht="19.5" hidden="1" customHeight="1">
      <c r="D615" s="92" t="s">
        <v>181</v>
      </c>
      <c r="E615" s="93" t="str">
        <f>CONCATENATE(E613,"-",B613,"-",D615)</f>
        <v>36-2-2</v>
      </c>
      <c r="F615" s="127">
        <f>VLOOKUP(E1:E7010,種目一覧!D1:F506,3,0)</f>
        <v>0</v>
      </c>
      <c r="G615" s="95">
        <f>VLOOKUP(E1:E7010,種目一覧!D1:G506,4,0)</f>
        <v>0</v>
      </c>
      <c r="H615" s="126">
        <f>VLOOKUP(E1:E7010,種目一覧!D1:E506,2,0)</f>
        <v>0</v>
      </c>
      <c r="I615" s="245"/>
      <c r="J615" s="246" t="str">
        <f t="shared" si="128"/>
        <v/>
      </c>
      <c r="K615" s="99" t="str">
        <f>IF(J615="","",RANK(I615,I614:I620,1))</f>
        <v/>
      </c>
      <c r="L615" s="100" t="str">
        <f>IF(I615="","",IF(I615&gt;M612,"","※"))</f>
        <v/>
      </c>
      <c r="M615" s="247" t="str">
        <f t="shared" si="129"/>
        <v/>
      </c>
      <c r="N615" s="248"/>
    </row>
    <row r="616" spans="1:14" s="242" customFormat="1" ht="19.5" hidden="1" customHeight="1">
      <c r="D616" s="92" t="s">
        <v>182</v>
      </c>
      <c r="E616" s="93" t="str">
        <f>CONCATENATE(E613,"-",B613,"-",D616)</f>
        <v>36-2-3</v>
      </c>
      <c r="F616" s="127">
        <f>VLOOKUP(E1:E7010,種目一覧!D1:F506,3,0)</f>
        <v>0</v>
      </c>
      <c r="G616" s="95">
        <f>VLOOKUP(E1:E7010,種目一覧!D1:G506,4,0)</f>
        <v>0</v>
      </c>
      <c r="H616" s="126">
        <f>VLOOKUP(E1:E7010,種目一覧!D1:E506,2,0)</f>
        <v>0</v>
      </c>
      <c r="I616" s="245"/>
      <c r="J616" s="246" t="str">
        <f t="shared" si="128"/>
        <v/>
      </c>
      <c r="K616" s="99" t="str">
        <f>IF(J616="","",RANK(I616,I614:I620,1))</f>
        <v/>
      </c>
      <c r="L616" s="100" t="str">
        <f>IF(I616="","",IF(I616&gt;M612,"","※"))</f>
        <v/>
      </c>
      <c r="M616" s="247" t="str">
        <f t="shared" si="129"/>
        <v/>
      </c>
      <c r="N616" s="248"/>
    </row>
    <row r="617" spans="1:14" s="242" customFormat="1" ht="19.5" hidden="1" customHeight="1">
      <c r="D617" s="92" t="s">
        <v>183</v>
      </c>
      <c r="E617" s="93" t="str">
        <f>CONCATENATE(E613,"-",B613,"-",D617)</f>
        <v>36-2-4</v>
      </c>
      <c r="F617" s="127">
        <f>VLOOKUP(E1:E7010,種目一覧!D1:F506,3,0)</f>
        <v>0</v>
      </c>
      <c r="G617" s="95">
        <f>VLOOKUP(E1:E7010,種目一覧!D1:G506,4,0)</f>
        <v>0</v>
      </c>
      <c r="H617" s="126">
        <f>VLOOKUP(E1:E7010,種目一覧!D1:E506,2,0)</f>
        <v>0</v>
      </c>
      <c r="I617" s="245"/>
      <c r="J617" s="246" t="str">
        <f t="shared" si="128"/>
        <v/>
      </c>
      <c r="K617" s="99" t="str">
        <f>IF(J617="","",RANK(I617,I614:I620,1))</f>
        <v/>
      </c>
      <c r="L617" s="100" t="str">
        <f>IF(I617="","",IF(I617&gt;M612,"","※"))</f>
        <v/>
      </c>
      <c r="M617" s="247" t="str">
        <f t="shared" si="129"/>
        <v/>
      </c>
      <c r="N617" s="248"/>
    </row>
    <row r="618" spans="1:14" s="242" customFormat="1" ht="19.5" hidden="1" customHeight="1">
      <c r="D618" s="92" t="s">
        <v>184</v>
      </c>
      <c r="E618" s="93" t="str">
        <f>CONCATENATE(E613,"-",B613,"-",D618)</f>
        <v>36-2-5</v>
      </c>
      <c r="F618" s="127">
        <f>VLOOKUP(E1:E7010,種目一覧!D1:F506,3,0)</f>
        <v>0</v>
      </c>
      <c r="G618" s="95">
        <f>VLOOKUP(E1:E7010,種目一覧!D1:G506,4,0)</f>
        <v>0</v>
      </c>
      <c r="H618" s="126">
        <f>VLOOKUP(E1:E7010,種目一覧!D1:E506,2,0)</f>
        <v>0</v>
      </c>
      <c r="I618" s="245"/>
      <c r="J618" s="246" t="str">
        <f t="shared" si="128"/>
        <v/>
      </c>
      <c r="K618" s="99" t="str">
        <f>IF(J618="","",RANK(I618,I614:I620,1))</f>
        <v/>
      </c>
      <c r="L618" s="100" t="str">
        <f>IF(I618="","",IF(I618&gt;M612,"","※"))</f>
        <v/>
      </c>
      <c r="M618" s="247" t="str">
        <f t="shared" si="129"/>
        <v/>
      </c>
      <c r="N618" s="248"/>
    </row>
    <row r="619" spans="1:14" s="242" customFormat="1" ht="19.5" hidden="1" customHeight="1">
      <c r="D619" s="92" t="s">
        <v>185</v>
      </c>
      <c r="E619" s="93" t="str">
        <f>CONCATENATE(E613,"-",B613,"-",D619)</f>
        <v>36-2-6</v>
      </c>
      <c r="F619" s="127">
        <f>VLOOKUP(E1:E7010,種目一覧!D1:F506,3,0)</f>
        <v>0</v>
      </c>
      <c r="G619" s="95">
        <f>VLOOKUP(E1:E7010,種目一覧!D1:G506,4,0)</f>
        <v>0</v>
      </c>
      <c r="H619" s="126">
        <f>VLOOKUP(E1:E7010,種目一覧!D1:E506,2,0)</f>
        <v>0</v>
      </c>
      <c r="I619" s="245"/>
      <c r="J619" s="246" t="str">
        <f t="shared" si="128"/>
        <v/>
      </c>
      <c r="K619" s="99" t="str">
        <f>IF(J619="","",RANK(I619,I614:I620,1))</f>
        <v/>
      </c>
      <c r="L619" s="100" t="str">
        <f>IF(I619="","",IF(I619&gt;M612,"","※"))</f>
        <v/>
      </c>
      <c r="M619" s="247" t="str">
        <f t="shared" si="129"/>
        <v/>
      </c>
      <c r="N619" s="248"/>
    </row>
    <row r="620" spans="1:14" s="242" customFormat="1" ht="19.5" hidden="1" customHeight="1">
      <c r="D620" s="104" t="s">
        <v>186</v>
      </c>
      <c r="E620" s="110" t="str">
        <f>CONCATENATE(E613,"-",B613,"-",D620)</f>
        <v>36-2-7</v>
      </c>
      <c r="F620" s="111">
        <f>VLOOKUP(E1:E7010,種目一覧!D1:F506,3,0)</f>
        <v>0</v>
      </c>
      <c r="G620" s="112">
        <f>VLOOKUP(E1:E7010,種目一覧!D1:G506,4,0)</f>
        <v>0</v>
      </c>
      <c r="H620" s="113">
        <f>VLOOKUP(E1:E7010,種目一覧!D1:E506,2,0)</f>
        <v>0</v>
      </c>
      <c r="I620" s="249"/>
      <c r="J620" s="250" t="str">
        <f t="shared" si="128"/>
        <v/>
      </c>
      <c r="K620" s="108" t="str">
        <f>IF(J620="","",RANK(I620,I614:I620,1))</f>
        <v/>
      </c>
      <c r="L620" s="109" t="str">
        <f>IF(I620="","",IF(I620&gt;M612,"","※"))</f>
        <v/>
      </c>
      <c r="M620" s="247" t="str">
        <f t="shared" si="129"/>
        <v/>
      </c>
      <c r="N620" s="248"/>
    </row>
    <row r="622" spans="1:14" s="252" customFormat="1" ht="19.5" customHeight="1">
      <c r="A622" s="23" t="s">
        <v>222</v>
      </c>
      <c r="J622" s="118" t="s">
        <v>170</v>
      </c>
      <c r="L622" s="118" t="str">
        <f>VLOOKUP(E623,大会記録!E1:F89,2,0)</f>
        <v>15.64</v>
      </c>
      <c r="M622" s="253">
        <f>VLOOKUP(E623,大会記録!E1:G89,3,0)</f>
        <v>1564</v>
      </c>
    </row>
    <row r="623" spans="1:14" s="242" customFormat="1" ht="19.5" customHeight="1">
      <c r="B623" s="80">
        <v>1</v>
      </c>
      <c r="C623" s="81" t="s">
        <v>171</v>
      </c>
      <c r="D623" s="119"/>
      <c r="E623" s="83">
        <v>37</v>
      </c>
      <c r="F623" s="124" t="s">
        <v>172</v>
      </c>
      <c r="G623" s="85" t="s">
        <v>173</v>
      </c>
      <c r="H623" s="86" t="s">
        <v>174</v>
      </c>
      <c r="I623" s="86" t="s">
        <v>442</v>
      </c>
      <c r="J623" s="87" t="s">
        <v>176</v>
      </c>
      <c r="K623" s="86" t="s">
        <v>177</v>
      </c>
      <c r="L623" s="88"/>
      <c r="M623" s="89" t="s">
        <v>178</v>
      </c>
      <c r="N623" s="244"/>
    </row>
    <row r="624" spans="1:14" s="242" customFormat="1" ht="19.5" customHeight="1">
      <c r="D624" s="92" t="s">
        <v>179</v>
      </c>
      <c r="E624" s="93" t="str">
        <f>CONCATENATE(E623,"-",B623,"-",D624)</f>
        <v>37-1-1</v>
      </c>
      <c r="F624" s="125" t="str">
        <f>VLOOKUP(E1:E7010,種目一覧!D1:F506,3,0)</f>
        <v>小池　あや</v>
      </c>
      <c r="G624" s="103" t="str">
        <f>VLOOKUP(E1:E7010,種目一覧!D1:G506,4,0)</f>
        <v>こいけ　あや</v>
      </c>
      <c r="H624" s="96" t="str">
        <f>VLOOKUP(E1:E7010,種目一覧!D1:E506,2,0)</f>
        <v>みずほ</v>
      </c>
      <c r="I624" s="245"/>
      <c r="J624" s="246" t="str">
        <f t="shared" ref="J624:J630" si="130">IF(I624="","",IF(LEN(I624)=5,LEFT(I624,1)&amp;":"&amp;MID(I624,2,2)&amp;"."&amp;RIGHT(I624,2),LEFT(I624,2)&amp;"."&amp;RIGHT(I624,2)))</f>
        <v/>
      </c>
      <c r="K624" s="99" t="str">
        <f>IF(J624="","",RANK(I624,I624:I630,1))</f>
        <v/>
      </c>
      <c r="L624" s="100" t="str">
        <f>IF(I624="","",IF(I624&gt;M622,"","※"))</f>
        <v/>
      </c>
      <c r="M624" s="247" t="str">
        <f t="shared" ref="M624:M630" si="131">IF($J624="","",RANK(I624,$I$624:$I$640,1))</f>
        <v/>
      </c>
      <c r="N624" s="248"/>
    </row>
    <row r="625" spans="2:14" s="242" customFormat="1" ht="19.5" customHeight="1">
      <c r="D625" s="92" t="s">
        <v>181</v>
      </c>
      <c r="E625" s="93" t="str">
        <f>CONCATENATE(E623,"-",B623,"-",D625)</f>
        <v>37-1-2</v>
      </c>
      <c r="F625" s="125" t="str">
        <f>VLOOKUP(E1:E7010,種目一覧!D1:F506,3,0)</f>
        <v>望月　彩圭</v>
      </c>
      <c r="G625" s="103" t="str">
        <f>VLOOKUP(E1:E7010,種目一覧!D1:G506,4,0)</f>
        <v>もちづき　あやか</v>
      </c>
      <c r="H625" s="96" t="str">
        <f>VLOOKUP(E1:E7010,種目一覧!D1:E506,2,0)</f>
        <v>みずほ</v>
      </c>
      <c r="I625" s="245"/>
      <c r="J625" s="246" t="str">
        <f t="shared" si="130"/>
        <v/>
      </c>
      <c r="K625" s="99" t="str">
        <f>IF(J625="","",RANK(I625,I624:I630,1))</f>
        <v/>
      </c>
      <c r="L625" s="100" t="str">
        <f>IF(I625="","",IF(I625&gt;M622,"","※"))</f>
        <v/>
      </c>
      <c r="M625" s="247" t="str">
        <f t="shared" si="131"/>
        <v/>
      </c>
      <c r="N625" s="248"/>
    </row>
    <row r="626" spans="2:14" s="242" customFormat="1" ht="19.5" customHeight="1">
      <c r="D626" s="92" t="s">
        <v>182</v>
      </c>
      <c r="E626" s="93" t="str">
        <f>CONCATENATE(E623,"-",B623,"-",D626)</f>
        <v>37-1-3</v>
      </c>
      <c r="F626" s="125" t="str">
        <f>VLOOKUP(E1:E7010,種目一覧!D1:F506,3,0)</f>
        <v>土屋　琴音</v>
      </c>
      <c r="G626" s="103" t="str">
        <f>VLOOKUP(E1:E7010,種目一覧!D1:G506,4,0)</f>
        <v>つちや　ことね</v>
      </c>
      <c r="H626" s="96" t="str">
        <f>VLOOKUP(E1:E7010,種目一覧!D1:E506,2,0)</f>
        <v>みずほ</v>
      </c>
      <c r="I626" s="245"/>
      <c r="J626" s="246" t="str">
        <f t="shared" si="130"/>
        <v/>
      </c>
      <c r="K626" s="99" t="str">
        <f>IF(J626="","",RANK(I626,I624:I630,1))</f>
        <v/>
      </c>
      <c r="L626" s="100" t="str">
        <f>IF(I626="","",IF(I626&gt;M622,"","※"))</f>
        <v/>
      </c>
      <c r="M626" s="247" t="str">
        <f t="shared" si="131"/>
        <v/>
      </c>
      <c r="N626" s="248"/>
    </row>
    <row r="627" spans="2:14" s="242" customFormat="1" ht="19.5" customHeight="1">
      <c r="D627" s="92" t="s">
        <v>183</v>
      </c>
      <c r="E627" s="93" t="str">
        <f>CONCATENATE(E623,"-",B623,"-",D627)</f>
        <v>37-1-4</v>
      </c>
      <c r="F627" s="125" t="str">
        <f>VLOOKUP(E1:E7010,種目一覧!D1:F506,3,0)</f>
        <v>山﨑　ゆかり</v>
      </c>
      <c r="G627" s="103" t="str">
        <f>VLOOKUP(E1:E7010,種目一覧!D1:G506,4,0)</f>
        <v>やまさき　ゆかり</v>
      </c>
      <c r="H627" s="96" t="str">
        <f>VLOOKUP(E1:E7010,種目一覧!D1:E506,2,0)</f>
        <v>三井住友信託</v>
      </c>
      <c r="I627" s="245"/>
      <c r="J627" s="246" t="str">
        <f t="shared" si="130"/>
        <v/>
      </c>
      <c r="K627" s="99" t="str">
        <f>IF(J627="","",RANK(I627,I624:I630,1))</f>
        <v/>
      </c>
      <c r="L627" s="100" t="str">
        <f>IF(I627="","",IF(I627&gt;M622,"","※"))</f>
        <v/>
      </c>
      <c r="M627" s="247" t="str">
        <f t="shared" si="131"/>
        <v/>
      </c>
      <c r="N627" s="248"/>
    </row>
    <row r="628" spans="2:14" s="242" customFormat="1" ht="19.5" customHeight="1">
      <c r="D628" s="92" t="s">
        <v>184</v>
      </c>
      <c r="E628" s="93" t="str">
        <f>CONCATENATE(E623,"-",B623,"-",D628)</f>
        <v>37-1-5</v>
      </c>
      <c r="F628" s="125" t="str">
        <f>VLOOKUP(E1:E7010,種目一覧!D1:F506,3,0)</f>
        <v>成澤　理恵</v>
      </c>
      <c r="G628" s="103" t="str">
        <f>VLOOKUP(E1:E7010,種目一覧!D1:G506,4,0)</f>
        <v>なるさわ　りえ</v>
      </c>
      <c r="H628" s="96" t="str">
        <f>VLOOKUP(E1:E7010,種目一覧!D1:E506,2,0)</f>
        <v>みずほ</v>
      </c>
      <c r="I628" s="245"/>
      <c r="J628" s="246" t="str">
        <f t="shared" si="130"/>
        <v/>
      </c>
      <c r="K628" s="99" t="str">
        <f>IF(J628="","",RANK(I628,I624:I630,1))</f>
        <v/>
      </c>
      <c r="L628" s="100" t="str">
        <f>IF(I628="","",IF(I628&gt;M622,"","※"))</f>
        <v/>
      </c>
      <c r="M628" s="247" t="str">
        <f t="shared" si="131"/>
        <v/>
      </c>
      <c r="N628" s="248"/>
    </row>
    <row r="629" spans="2:14" s="242" customFormat="1" ht="19.5" customHeight="1">
      <c r="D629" s="104" t="s">
        <v>185</v>
      </c>
      <c r="E629" s="110" t="str">
        <f>CONCATENATE(E623,"-",B623,"-",D629)</f>
        <v>37-1-6</v>
      </c>
      <c r="F629" s="123" t="str">
        <f>VLOOKUP(E1:E7010,種目一覧!D1:F506,3,0)</f>
        <v>　</v>
      </c>
      <c r="G629" s="112">
        <f>VLOOKUP(E1:E7010,種目一覧!D1:G506,4,0)</f>
        <v>0</v>
      </c>
      <c r="H629" s="106" t="str">
        <f>VLOOKUP(E1:E7010,種目一覧!D1:E506,2,0)</f>
        <v>　</v>
      </c>
      <c r="I629" s="249"/>
      <c r="J629" s="250" t="str">
        <f t="shared" si="130"/>
        <v/>
      </c>
      <c r="K629" s="108" t="str">
        <f>IF(J629="","",RANK(I629,I624:I630,1))</f>
        <v/>
      </c>
      <c r="L629" s="109" t="str">
        <f>IF(I629="","",IF(I629&gt;M622,"","※"))</f>
        <v/>
      </c>
      <c r="M629" s="247" t="str">
        <f t="shared" si="131"/>
        <v/>
      </c>
      <c r="N629" s="248"/>
    </row>
    <row r="630" spans="2:14" s="242" customFormat="1" ht="19.5" hidden="1" customHeight="1">
      <c r="D630" s="104" t="s">
        <v>186</v>
      </c>
      <c r="E630" s="110" t="str">
        <f>CONCATENATE(E623,"-",B623,"-",D630)</f>
        <v>37-1-7</v>
      </c>
      <c r="F630" s="123" t="str">
        <f>VLOOKUP(E1:E7010,種目一覧!D1:F506,3,0)</f>
        <v>　</v>
      </c>
      <c r="G630" s="112">
        <f>VLOOKUP(E1:E7010,種目一覧!D1:G506,4,0)</f>
        <v>0</v>
      </c>
      <c r="H630" s="106" t="str">
        <f>VLOOKUP(E1:E7010,種目一覧!D1:E506,2,0)</f>
        <v>　</v>
      </c>
      <c r="I630" s="249"/>
      <c r="J630" s="250" t="str">
        <f t="shared" si="130"/>
        <v/>
      </c>
      <c r="K630" s="108" t="str">
        <f>IF(J630="","",RANK(I630,I624:I630,1))</f>
        <v/>
      </c>
      <c r="L630" s="109" t="str">
        <f>IF(I630="","",IF(I630&gt;M622,"","※"))</f>
        <v/>
      </c>
      <c r="M630" s="247" t="str">
        <f t="shared" si="131"/>
        <v/>
      </c>
      <c r="N630" s="248"/>
    </row>
    <row r="632" spans="2:14" s="252" customFormat="1" ht="19.5" hidden="1" customHeight="1">
      <c r="J632" s="118" t="s">
        <v>170</v>
      </c>
      <c r="L632" s="118" t="str">
        <f>VLOOKUP(E633,大会記録!E1:F89,2,0)</f>
        <v>15.64</v>
      </c>
      <c r="M632" s="253">
        <f>VLOOKUP(E633,大会記録!E1:G89,3,0)</f>
        <v>1564</v>
      </c>
    </row>
    <row r="633" spans="2:14" s="242" customFormat="1" ht="19.5" hidden="1" customHeight="1">
      <c r="B633" s="80">
        <v>2</v>
      </c>
      <c r="C633" s="81" t="s">
        <v>171</v>
      </c>
      <c r="D633" s="119"/>
      <c r="E633" s="83">
        <v>37</v>
      </c>
      <c r="F633" s="124" t="s">
        <v>172</v>
      </c>
      <c r="G633" s="85" t="s">
        <v>173</v>
      </c>
      <c r="H633" s="86" t="s">
        <v>174</v>
      </c>
      <c r="I633" s="86" t="s">
        <v>442</v>
      </c>
      <c r="J633" s="87" t="s">
        <v>176</v>
      </c>
      <c r="K633" s="86" t="s">
        <v>177</v>
      </c>
      <c r="L633" s="88"/>
      <c r="M633" s="89" t="s">
        <v>178</v>
      </c>
      <c r="N633" s="244"/>
    </row>
    <row r="634" spans="2:14" s="242" customFormat="1" ht="19.5" hidden="1" customHeight="1">
      <c r="D634" s="92" t="s">
        <v>179</v>
      </c>
      <c r="E634" s="93" t="str">
        <f>CONCATENATE(E633,"-",B633,"-",D634)</f>
        <v>37-2-1</v>
      </c>
      <c r="F634" s="125">
        <f>VLOOKUP(E1:E7010,種目一覧!D1:F506,3,0)</f>
        <v>0</v>
      </c>
      <c r="G634" s="103">
        <f>VLOOKUP(E1:E7010,種目一覧!D1:G506,4,0)</f>
        <v>0</v>
      </c>
      <c r="H634" s="126">
        <f>VLOOKUP(E1:E7010,種目一覧!D1:E506,2,0)</f>
        <v>0</v>
      </c>
      <c r="I634" s="245"/>
      <c r="J634" s="246" t="str">
        <f t="shared" ref="J634:J640" si="132">IF(I634="","",IF(LEN(I634)=5,LEFT(I634,1)&amp;":"&amp;MID(I634,2,2)&amp;"."&amp;RIGHT(I634,2),LEFT(I634,2)&amp;"."&amp;RIGHT(I634,2)))</f>
        <v/>
      </c>
      <c r="K634" s="99" t="str">
        <f>IF(J634="","",RANK(I634,I634:I640,1))</f>
        <v/>
      </c>
      <c r="L634" s="100" t="str">
        <f>IF(I634="","",IF(I634&gt;M632,"","※"))</f>
        <v/>
      </c>
      <c r="M634" s="247" t="str">
        <f t="shared" ref="M634:M640" si="133">IF($J634="","",RANK(I634,$I$624:$I$640,1))</f>
        <v/>
      </c>
      <c r="N634" s="248"/>
    </row>
    <row r="635" spans="2:14" s="242" customFormat="1" ht="19.5" hidden="1" customHeight="1">
      <c r="D635" s="92" t="s">
        <v>181</v>
      </c>
      <c r="E635" s="93" t="str">
        <f>CONCATENATE(E633,"-",B633,"-",D635)</f>
        <v>37-2-2</v>
      </c>
      <c r="F635" s="127">
        <f>VLOOKUP(E1:E7010,種目一覧!D1:F506,3,0)</f>
        <v>0</v>
      </c>
      <c r="G635" s="95">
        <f>VLOOKUP(E1:E7010,種目一覧!D1:G506,4,0)</f>
        <v>0</v>
      </c>
      <c r="H635" s="126">
        <f>VLOOKUP(E1:E7010,種目一覧!D1:E506,2,0)</f>
        <v>0</v>
      </c>
      <c r="I635" s="245"/>
      <c r="J635" s="246" t="str">
        <f t="shared" si="132"/>
        <v/>
      </c>
      <c r="K635" s="99" t="str">
        <f>IF(J635="","",RANK(I635,I634:I640,1))</f>
        <v/>
      </c>
      <c r="L635" s="100" t="str">
        <f>IF(I635="","",IF(I635&gt;M632,"","※"))</f>
        <v/>
      </c>
      <c r="M635" s="247" t="str">
        <f t="shared" si="133"/>
        <v/>
      </c>
      <c r="N635" s="248"/>
    </row>
    <row r="636" spans="2:14" s="242" customFormat="1" ht="19.5" hidden="1" customHeight="1">
      <c r="D636" s="92" t="s">
        <v>182</v>
      </c>
      <c r="E636" s="93" t="str">
        <f>CONCATENATE(E633,"-",B633,"-",D636)</f>
        <v>37-2-3</v>
      </c>
      <c r="F636" s="127">
        <f>VLOOKUP(E1:E7010,種目一覧!D1:F506,3,0)</f>
        <v>0</v>
      </c>
      <c r="G636" s="95">
        <f>VLOOKUP(E1:E7010,種目一覧!D1:G506,4,0)</f>
        <v>0</v>
      </c>
      <c r="H636" s="126">
        <f>VLOOKUP(E1:E7010,種目一覧!D1:E506,2,0)</f>
        <v>0</v>
      </c>
      <c r="I636" s="245"/>
      <c r="J636" s="246" t="str">
        <f t="shared" si="132"/>
        <v/>
      </c>
      <c r="K636" s="99" t="str">
        <f>IF(J636="","",RANK(I636,I634:I640,1))</f>
        <v/>
      </c>
      <c r="L636" s="100" t="str">
        <f>IF(I636="","",IF(I636&gt;M632,"","※"))</f>
        <v/>
      </c>
      <c r="M636" s="247" t="str">
        <f t="shared" si="133"/>
        <v/>
      </c>
      <c r="N636" s="248"/>
    </row>
    <row r="637" spans="2:14" s="242" customFormat="1" ht="19.5" hidden="1" customHeight="1">
      <c r="D637" s="92" t="s">
        <v>183</v>
      </c>
      <c r="E637" s="93" t="str">
        <f>CONCATENATE(E633,"-",B633,"-",D637)</f>
        <v>37-2-4</v>
      </c>
      <c r="F637" s="125">
        <f>VLOOKUP(E1:E7010,種目一覧!D1:F506,3,0)</f>
        <v>0</v>
      </c>
      <c r="G637" s="103">
        <f>VLOOKUP(E1:E7010,種目一覧!D1:G506,4,0)</f>
        <v>0</v>
      </c>
      <c r="H637" s="126">
        <f>VLOOKUP(E1:E7010,種目一覧!D1:E506,2,0)</f>
        <v>0</v>
      </c>
      <c r="I637" s="245"/>
      <c r="J637" s="246" t="str">
        <f t="shared" si="132"/>
        <v/>
      </c>
      <c r="K637" s="99" t="str">
        <f>IF(J637="","",RANK(I637,I634:I640,1))</f>
        <v/>
      </c>
      <c r="L637" s="100" t="str">
        <f>IF(I637="","",IF(I637&gt;M632,"","※"))</f>
        <v/>
      </c>
      <c r="M637" s="247" t="str">
        <f t="shared" si="133"/>
        <v/>
      </c>
      <c r="N637" s="248"/>
    </row>
    <row r="638" spans="2:14" s="242" customFormat="1" ht="19.5" hidden="1" customHeight="1">
      <c r="D638" s="92" t="s">
        <v>184</v>
      </c>
      <c r="E638" s="93" t="str">
        <f>CONCATENATE(E633,"-",B633,"-",D638)</f>
        <v>37-2-5</v>
      </c>
      <c r="F638" s="127">
        <f>VLOOKUP(E1:E7010,種目一覧!D1:F506,3,0)</f>
        <v>0</v>
      </c>
      <c r="G638" s="95">
        <f>VLOOKUP(E1:E7010,種目一覧!D1:G506,4,0)</f>
        <v>0</v>
      </c>
      <c r="H638" s="126">
        <f>VLOOKUP(E1:E7010,種目一覧!D1:E506,2,0)</f>
        <v>0</v>
      </c>
      <c r="I638" s="245"/>
      <c r="J638" s="246" t="str">
        <f t="shared" si="132"/>
        <v/>
      </c>
      <c r="K638" s="99" t="str">
        <f>IF(J638="","",RANK(I638,I634:I640,1))</f>
        <v/>
      </c>
      <c r="L638" s="100" t="str">
        <f>IF(I638="","",IF(I638&gt;M632,"","※"))</f>
        <v/>
      </c>
      <c r="M638" s="247" t="str">
        <f t="shared" si="133"/>
        <v/>
      </c>
      <c r="N638" s="248"/>
    </row>
    <row r="639" spans="2:14" s="242" customFormat="1" ht="19.5" hidden="1" customHeight="1">
      <c r="D639" s="92" t="s">
        <v>185</v>
      </c>
      <c r="E639" s="93" t="str">
        <f>CONCATENATE(E633,"-",B633,"-",D639)</f>
        <v>37-2-6</v>
      </c>
      <c r="F639" s="125">
        <f>VLOOKUP(E1:E7010,種目一覧!D1:F506,3,0)</f>
        <v>0</v>
      </c>
      <c r="G639" s="103">
        <f>VLOOKUP(E1:E7010,種目一覧!D1:G506,4,0)</f>
        <v>0</v>
      </c>
      <c r="H639" s="126">
        <f>VLOOKUP(E1:E7010,種目一覧!D1:E506,2,0)</f>
        <v>0</v>
      </c>
      <c r="I639" s="245"/>
      <c r="J639" s="246" t="str">
        <f t="shared" si="132"/>
        <v/>
      </c>
      <c r="K639" s="99" t="str">
        <f>IF(J639="","",RANK(I639,I634:I640,1))</f>
        <v/>
      </c>
      <c r="L639" s="100" t="str">
        <f>IF(I639="","",IF(I639&gt;M632,"","※"))</f>
        <v/>
      </c>
      <c r="M639" s="247" t="str">
        <f t="shared" si="133"/>
        <v/>
      </c>
      <c r="N639" s="248"/>
    </row>
    <row r="640" spans="2:14" s="242" customFormat="1" ht="19.5" hidden="1" customHeight="1">
      <c r="D640" s="104" t="s">
        <v>186</v>
      </c>
      <c r="E640" s="110" t="str">
        <f>CONCATENATE(E633,"-",B633,"-",D640)</f>
        <v>37-2-7</v>
      </c>
      <c r="F640" s="111">
        <f>VLOOKUP(E1:E7010,種目一覧!D1:F506,3,0)</f>
        <v>0</v>
      </c>
      <c r="G640" s="112">
        <f>VLOOKUP(E1:E7010,種目一覧!D1:G506,4,0)</f>
        <v>0</v>
      </c>
      <c r="H640" s="113">
        <f>VLOOKUP(E1:E7010,種目一覧!D1:E506,2,0)</f>
        <v>0</v>
      </c>
      <c r="I640" s="249"/>
      <c r="J640" s="250" t="str">
        <f t="shared" si="132"/>
        <v/>
      </c>
      <c r="K640" s="108" t="str">
        <f>IF(J640="","",RANK(I640,I634:I640,1))</f>
        <v/>
      </c>
      <c r="L640" s="109" t="str">
        <f>IF(I640="","",IF(I640&gt;M632,"","※"))</f>
        <v/>
      </c>
      <c r="M640" s="247" t="str">
        <f t="shared" si="133"/>
        <v/>
      </c>
      <c r="N640" s="248"/>
    </row>
    <row r="642" spans="1:14" s="252" customFormat="1" ht="19.5" customHeight="1">
      <c r="A642" s="23" t="s">
        <v>223</v>
      </c>
      <c r="J642" s="118" t="s">
        <v>170</v>
      </c>
      <c r="L642" s="118" t="str">
        <f>VLOOKUP(E643,大会記録!E1:F89,2,0)</f>
        <v xml:space="preserve"> 　29.74</v>
      </c>
      <c r="M642" s="253">
        <f>VLOOKUP(E643,大会記録!E1:G89,3,0)</f>
        <v>2974</v>
      </c>
    </row>
    <row r="643" spans="1:14" s="242" customFormat="1" ht="19.5" customHeight="1">
      <c r="B643" s="80">
        <v>1</v>
      </c>
      <c r="C643" s="81" t="s">
        <v>171</v>
      </c>
      <c r="D643" s="119"/>
      <c r="E643" s="83">
        <v>38</v>
      </c>
      <c r="F643" s="124" t="s">
        <v>172</v>
      </c>
      <c r="G643" s="85" t="s">
        <v>173</v>
      </c>
      <c r="H643" s="86" t="s">
        <v>174</v>
      </c>
      <c r="I643" s="86" t="s">
        <v>442</v>
      </c>
      <c r="J643" s="87" t="s">
        <v>176</v>
      </c>
      <c r="K643" s="86" t="s">
        <v>177</v>
      </c>
      <c r="L643" s="88"/>
      <c r="M643" s="89" t="s">
        <v>178</v>
      </c>
      <c r="N643" s="244"/>
    </row>
    <row r="644" spans="1:14" s="242" customFormat="1" ht="19.5" customHeight="1">
      <c r="D644" s="92" t="s">
        <v>179</v>
      </c>
      <c r="E644" s="93" t="str">
        <f>CONCATENATE(E643,"-",B643,"-",D644)</f>
        <v>38-1-1</v>
      </c>
      <c r="F644" s="125" t="str">
        <f>VLOOKUP(E1:E7010,種目一覧!D1:F506,3,0)</f>
        <v>岩崎　裕樹</v>
      </c>
      <c r="G644" s="103" t="str">
        <f>VLOOKUP(E1:E7010,種目一覧!D1:G506,4,0)</f>
        <v>いわさき　ゆうき</v>
      </c>
      <c r="H644" s="96" t="str">
        <f>VLOOKUP(E1:E7010,種目一覧!D1:E506,2,0)</f>
        <v>みずほ</v>
      </c>
      <c r="I644" s="245"/>
      <c r="J644" s="246" t="str">
        <f t="shared" ref="J644:J650" si="134">IF(I644="","",IF(LEN(I644)=5,LEFT(I644,1)&amp;":"&amp;MID(I644,2,2)&amp;"."&amp;RIGHT(I644,2),LEFT(I644,2)&amp;"."&amp;RIGHT(I644,2)))</f>
        <v/>
      </c>
      <c r="K644" s="99" t="str">
        <f>IF(J644="","",RANK(I644,I644:I650,1))</f>
        <v/>
      </c>
      <c r="L644" s="100" t="str">
        <f>IF(I644="","",IF(I644&gt;M642,"","※"))</f>
        <v/>
      </c>
      <c r="M644" s="247" t="str">
        <f t="shared" ref="M644:M650" si="135">IF($J644="","",RANK(I644,$I$644:$I$660,1))</f>
        <v/>
      </c>
      <c r="N644" s="248"/>
    </row>
    <row r="645" spans="1:14" s="242" customFormat="1" ht="19.5" customHeight="1">
      <c r="D645" s="92" t="s">
        <v>181</v>
      </c>
      <c r="E645" s="93" t="str">
        <f>CONCATENATE(E643,"-",B643,"-",D645)</f>
        <v>38-1-2</v>
      </c>
      <c r="F645" s="125" t="str">
        <f>VLOOKUP(E1:E7010,種目一覧!D1:F506,3,0)</f>
        <v>鎌田　陽介</v>
      </c>
      <c r="G645" s="103" t="str">
        <f>VLOOKUP(E1:E7010,種目一覧!D1:G506,4,0)</f>
        <v>かまた　ようすけ</v>
      </c>
      <c r="H645" s="96" t="str">
        <f>VLOOKUP(E1:E7010,種目一覧!D1:E506,2,0)</f>
        <v>三菱UFJ銀行</v>
      </c>
      <c r="I645" s="245"/>
      <c r="J645" s="246" t="str">
        <f t="shared" si="134"/>
        <v/>
      </c>
      <c r="K645" s="99" t="str">
        <f>IF(J645="","",RANK(I645,I644:I650,1))</f>
        <v/>
      </c>
      <c r="L645" s="100" t="str">
        <f>IF(I645="","",IF(I645&gt;M642,"","※"))</f>
        <v/>
      </c>
      <c r="M645" s="247" t="str">
        <f t="shared" si="135"/>
        <v/>
      </c>
      <c r="N645" s="248"/>
    </row>
    <row r="646" spans="1:14" s="242" customFormat="1" ht="19.5" customHeight="1">
      <c r="D646" s="92" t="s">
        <v>182</v>
      </c>
      <c r="E646" s="93" t="str">
        <f>CONCATENATE(E643,"-",B643,"-",D646)</f>
        <v>38-1-3</v>
      </c>
      <c r="F646" s="125" t="str">
        <f>VLOOKUP(E1:E7010,種目一覧!D1:F506,3,0)</f>
        <v>大平　裕真</v>
      </c>
      <c r="G646" s="103" t="str">
        <f>VLOOKUP(E1:E7010,種目一覧!D1:G506,4,0)</f>
        <v>おおだいら　ゆうま</v>
      </c>
      <c r="H646" s="96" t="str">
        <f>VLOOKUP(E1:E7010,種目一覧!D1:E506,2,0)</f>
        <v>みずほ</v>
      </c>
      <c r="I646" s="245"/>
      <c r="J646" s="246" t="str">
        <f t="shared" si="134"/>
        <v/>
      </c>
      <c r="K646" s="99" t="str">
        <f>IF(J646="","",RANK(I646,I644:I650,1))</f>
        <v/>
      </c>
      <c r="L646" s="100" t="str">
        <f>IF(I646="","",IF(I646&gt;M642,"","※"))</f>
        <v/>
      </c>
      <c r="M646" s="247" t="str">
        <f t="shared" si="135"/>
        <v/>
      </c>
      <c r="N646" s="248"/>
    </row>
    <row r="647" spans="1:14" s="242" customFormat="1" ht="19.5" customHeight="1">
      <c r="D647" s="92" t="s">
        <v>183</v>
      </c>
      <c r="E647" s="93" t="str">
        <f>CONCATENATE(E643,"-",B643,"-",D647)</f>
        <v>38-1-4</v>
      </c>
      <c r="F647" s="125" t="str">
        <f>VLOOKUP(E1:E7010,種目一覧!D1:F506,3,0)</f>
        <v>柳本　壮史</v>
      </c>
      <c r="G647" s="103" t="str">
        <f>VLOOKUP(E1:E7010,種目一覧!D1:G506,4,0)</f>
        <v>やなぎもと　まさふみ</v>
      </c>
      <c r="H647" s="96" t="str">
        <f>VLOOKUP(E1:E7010,種目一覧!D1:E506,2,0)</f>
        <v>三菱UFJ信託</v>
      </c>
      <c r="I647" s="245"/>
      <c r="J647" s="246" t="str">
        <f t="shared" si="134"/>
        <v/>
      </c>
      <c r="K647" s="99" t="str">
        <f>IF(J647="","",RANK(I647,I644:I650,1))</f>
        <v/>
      </c>
      <c r="L647" s="100" t="str">
        <f>IF(I647="","",IF(I647&gt;M642,"","※"))</f>
        <v/>
      </c>
      <c r="M647" s="247" t="str">
        <f t="shared" si="135"/>
        <v/>
      </c>
      <c r="N647" s="248"/>
    </row>
    <row r="648" spans="1:14" s="242" customFormat="1" ht="19.5" customHeight="1">
      <c r="D648" s="92" t="s">
        <v>184</v>
      </c>
      <c r="E648" s="93" t="str">
        <f>CONCATENATE(E643,"-",B643,"-",D648)</f>
        <v>38-1-5</v>
      </c>
      <c r="F648" s="125" t="str">
        <f>VLOOKUP(E1:E7010,種目一覧!D1:F506,3,0)</f>
        <v>平田　直紀</v>
      </c>
      <c r="G648" s="103" t="str">
        <f>VLOOKUP(E1:E7010,種目一覧!D1:G506,4,0)</f>
        <v>ひらた　なおき</v>
      </c>
      <c r="H648" s="96" t="str">
        <f>VLOOKUP(E1:E7010,種目一覧!D1:E506,2,0)</f>
        <v>三井住友銀行</v>
      </c>
      <c r="I648" s="245"/>
      <c r="J648" s="246" t="str">
        <f t="shared" si="134"/>
        <v/>
      </c>
      <c r="K648" s="99" t="str">
        <f>IF(J648="","",RANK(I648,I644:I650,1))</f>
        <v/>
      </c>
      <c r="L648" s="100" t="str">
        <f>IF(I648="","",IF(I648&gt;M642,"","※"))</f>
        <v/>
      </c>
      <c r="M648" s="247" t="str">
        <f t="shared" si="135"/>
        <v/>
      </c>
      <c r="N648" s="248"/>
    </row>
    <row r="649" spans="1:14" s="242" customFormat="1" ht="19.5" customHeight="1">
      <c r="D649" s="104" t="s">
        <v>185</v>
      </c>
      <c r="E649" s="110" t="str">
        <f>CONCATENATE(E643,"-",B643,"-",D649)</f>
        <v>38-1-6</v>
      </c>
      <c r="F649" s="123" t="str">
        <f>VLOOKUP(E1:E7010,種目一覧!D1:F506,3,0)</f>
        <v>　</v>
      </c>
      <c r="G649" s="112">
        <f>VLOOKUP(E1:E7010,種目一覧!D1:G506,4,0)</f>
        <v>0</v>
      </c>
      <c r="H649" s="106" t="str">
        <f>VLOOKUP(E1:E7010,種目一覧!D1:E506,2,0)</f>
        <v>　</v>
      </c>
      <c r="I649" s="249"/>
      <c r="J649" s="250" t="str">
        <f t="shared" si="134"/>
        <v/>
      </c>
      <c r="K649" s="108" t="str">
        <f>IF(J649="","",RANK(I649,I644:I650,1))</f>
        <v/>
      </c>
      <c r="L649" s="109" t="str">
        <f>IF(I649="","",IF(I649&gt;M642,"","※"))</f>
        <v/>
      </c>
      <c r="M649" s="247" t="str">
        <f t="shared" si="135"/>
        <v/>
      </c>
      <c r="N649" s="248"/>
    </row>
    <row r="650" spans="1:14" s="242" customFormat="1" ht="19.5" hidden="1" customHeight="1">
      <c r="D650" s="104" t="s">
        <v>186</v>
      </c>
      <c r="E650" s="110" t="str">
        <f>CONCATENATE(E643,"-",B643,"-",D650)</f>
        <v>38-1-7</v>
      </c>
      <c r="F650" s="123" t="str">
        <f>VLOOKUP(E1:E7010,種目一覧!D1:F506,3,0)</f>
        <v>　</v>
      </c>
      <c r="G650" s="112">
        <f>VLOOKUP(E1:E7010,種目一覧!D1:G506,4,0)</f>
        <v>0</v>
      </c>
      <c r="H650" s="106" t="str">
        <f>VLOOKUP(E1:E7010,種目一覧!D1:E506,2,0)</f>
        <v>　</v>
      </c>
      <c r="I650" s="249"/>
      <c r="J650" s="250" t="str">
        <f t="shared" si="134"/>
        <v/>
      </c>
      <c r="K650" s="108" t="str">
        <f>IF(J650="","",RANK(I650,I644:I650,1))</f>
        <v/>
      </c>
      <c r="L650" s="109" t="str">
        <f>IF(I650="","",IF(I650&gt;M642,"","※"))</f>
        <v/>
      </c>
      <c r="M650" s="247" t="str">
        <f t="shared" si="135"/>
        <v/>
      </c>
      <c r="N650" s="248"/>
    </row>
    <row r="652" spans="1:14" s="252" customFormat="1" ht="19.5" hidden="1" customHeight="1">
      <c r="J652" s="118" t="s">
        <v>170</v>
      </c>
      <c r="L652" s="118" t="str">
        <f>VLOOKUP(E653,大会記録!E1:F89,2,0)</f>
        <v xml:space="preserve"> 　29.74</v>
      </c>
      <c r="M652" s="253">
        <f>VLOOKUP(E653,大会記録!E1:G89,3,0)</f>
        <v>2974</v>
      </c>
    </row>
    <row r="653" spans="1:14" s="242" customFormat="1" ht="19.5" hidden="1" customHeight="1">
      <c r="B653" s="80">
        <v>2</v>
      </c>
      <c r="C653" s="81" t="s">
        <v>171</v>
      </c>
      <c r="D653" s="119"/>
      <c r="E653" s="83">
        <v>38</v>
      </c>
      <c r="F653" s="124" t="s">
        <v>172</v>
      </c>
      <c r="G653" s="85" t="s">
        <v>173</v>
      </c>
      <c r="H653" s="86" t="s">
        <v>174</v>
      </c>
      <c r="I653" s="86" t="s">
        <v>442</v>
      </c>
      <c r="J653" s="87" t="s">
        <v>176</v>
      </c>
      <c r="K653" s="86" t="s">
        <v>177</v>
      </c>
      <c r="L653" s="88"/>
      <c r="M653" s="89" t="s">
        <v>178</v>
      </c>
      <c r="N653" s="244"/>
    </row>
    <row r="654" spans="1:14" s="242" customFormat="1" ht="19.5" hidden="1" customHeight="1">
      <c r="D654" s="92" t="s">
        <v>179</v>
      </c>
      <c r="E654" s="93" t="str">
        <f>CONCATENATE(E653,"-",B653,"-",D654)</f>
        <v>38-2-1</v>
      </c>
      <c r="F654" s="127">
        <f>VLOOKUP(E1:E7010,種目一覧!D1:F506,3,0)</f>
        <v>0</v>
      </c>
      <c r="G654" s="95">
        <f>VLOOKUP(E1:E7010,種目一覧!D1:G506,4,0)</f>
        <v>0</v>
      </c>
      <c r="H654" s="126">
        <f>VLOOKUP(E1:E7010,種目一覧!D1:E506,2,0)</f>
        <v>0</v>
      </c>
      <c r="I654" s="245"/>
      <c r="J654" s="246" t="str">
        <f t="shared" ref="J654:J660" si="136">IF(I654="","",IF(LEN(I654)=5,LEFT(I654,1)&amp;":"&amp;MID(I654,2,2)&amp;"."&amp;RIGHT(I654,2),LEFT(I654,2)&amp;"."&amp;RIGHT(I654,2)))</f>
        <v/>
      </c>
      <c r="K654" s="99" t="str">
        <f>IF(J654="","",RANK(I654,I654:I660,1))</f>
        <v/>
      </c>
      <c r="L654" s="100" t="str">
        <f>IF(I654="","",IF(I654&gt;M652,"","※"))</f>
        <v/>
      </c>
      <c r="M654" s="247" t="str">
        <f t="shared" ref="M654:M660" si="137">IF($J654="","",RANK(I654,$I$644:$I$660,1))</f>
        <v/>
      </c>
      <c r="N654" s="248"/>
    </row>
    <row r="655" spans="1:14" s="242" customFormat="1" ht="19.5" hidden="1" customHeight="1">
      <c r="D655" s="92" t="s">
        <v>181</v>
      </c>
      <c r="E655" s="93" t="str">
        <f>CONCATENATE(E653,"-",B653,"-",D655)</f>
        <v>38-2-2</v>
      </c>
      <c r="F655" s="127">
        <f>VLOOKUP(E1:E7010,種目一覧!D1:F506,3,0)</f>
        <v>0</v>
      </c>
      <c r="G655" s="95">
        <f>VLOOKUP(E1:E7010,種目一覧!D1:G506,4,0)</f>
        <v>0</v>
      </c>
      <c r="H655" s="126">
        <f>VLOOKUP(E1:E7010,種目一覧!D1:E506,2,0)</f>
        <v>0</v>
      </c>
      <c r="I655" s="245"/>
      <c r="J655" s="246" t="str">
        <f t="shared" si="136"/>
        <v/>
      </c>
      <c r="K655" s="99" t="str">
        <f>IF(J655="","",RANK(I655,I654:I660,1))</f>
        <v/>
      </c>
      <c r="L655" s="100" t="str">
        <f>IF(I655="","",IF(I655&gt;M652,"","※"))</f>
        <v/>
      </c>
      <c r="M655" s="247" t="str">
        <f t="shared" si="137"/>
        <v/>
      </c>
      <c r="N655" s="248"/>
    </row>
    <row r="656" spans="1:14" s="242" customFormat="1" ht="19.5" hidden="1" customHeight="1">
      <c r="D656" s="92" t="s">
        <v>182</v>
      </c>
      <c r="E656" s="93" t="str">
        <f>CONCATENATE(E653,"-",B653,"-",D656)</f>
        <v>38-2-3</v>
      </c>
      <c r="F656" s="127">
        <f>VLOOKUP(E1:E7010,種目一覧!D1:F506,3,0)</f>
        <v>0</v>
      </c>
      <c r="G656" s="95">
        <f>VLOOKUP(E1:E7010,種目一覧!D1:G506,4,0)</f>
        <v>0</v>
      </c>
      <c r="H656" s="126">
        <f>VLOOKUP(E1:E7010,種目一覧!D1:E506,2,0)</f>
        <v>0</v>
      </c>
      <c r="I656" s="245"/>
      <c r="J656" s="246" t="str">
        <f t="shared" si="136"/>
        <v/>
      </c>
      <c r="K656" s="99" t="str">
        <f>IF(J656="","",RANK(I656,I654:I660,1))</f>
        <v/>
      </c>
      <c r="L656" s="100" t="str">
        <f>IF(I656="","",IF(I656&gt;M652,"","※"))</f>
        <v/>
      </c>
      <c r="M656" s="247" t="str">
        <f t="shared" si="137"/>
        <v/>
      </c>
      <c r="N656" s="248"/>
    </row>
    <row r="657" spans="1:14" s="242" customFormat="1" ht="19.5" hidden="1" customHeight="1">
      <c r="D657" s="92" t="s">
        <v>183</v>
      </c>
      <c r="E657" s="93" t="str">
        <f>CONCATENATE(E653,"-",B653,"-",D657)</f>
        <v>38-2-4</v>
      </c>
      <c r="F657" s="127">
        <f>VLOOKUP(E1:E7010,種目一覧!D1:F506,3,0)</f>
        <v>0</v>
      </c>
      <c r="G657" s="95">
        <f>VLOOKUP(E1:E7010,種目一覧!D1:G506,4,0)</f>
        <v>0</v>
      </c>
      <c r="H657" s="126">
        <f>VLOOKUP(E1:E7010,種目一覧!D1:E506,2,0)</f>
        <v>0</v>
      </c>
      <c r="I657" s="245"/>
      <c r="J657" s="246" t="str">
        <f t="shared" si="136"/>
        <v/>
      </c>
      <c r="K657" s="99" t="str">
        <f>IF(J657="","",RANK(I657,I654:I660,1))</f>
        <v/>
      </c>
      <c r="L657" s="100" t="str">
        <f>IF(I657="","",IF(I657&gt;M652,"","※"))</f>
        <v/>
      </c>
      <c r="M657" s="247" t="str">
        <f t="shared" si="137"/>
        <v/>
      </c>
      <c r="N657" s="248"/>
    </row>
    <row r="658" spans="1:14" s="242" customFormat="1" ht="19.5" hidden="1" customHeight="1">
      <c r="D658" s="92" t="s">
        <v>184</v>
      </c>
      <c r="E658" s="93" t="str">
        <f>CONCATENATE(E653,"-",B653,"-",D658)</f>
        <v>38-2-5</v>
      </c>
      <c r="F658" s="127">
        <f>VLOOKUP(E1:E7010,種目一覧!D1:F506,3,0)</f>
        <v>0</v>
      </c>
      <c r="G658" s="95">
        <f>VLOOKUP(E1:E7010,種目一覧!D1:G506,4,0)</f>
        <v>0</v>
      </c>
      <c r="H658" s="126">
        <f>VLOOKUP(E1:E7010,種目一覧!D1:E506,2,0)</f>
        <v>0</v>
      </c>
      <c r="I658" s="245"/>
      <c r="J658" s="246" t="str">
        <f t="shared" si="136"/>
        <v/>
      </c>
      <c r="K658" s="99" t="str">
        <f>IF(J658="","",RANK(I658,I654:I660,1))</f>
        <v/>
      </c>
      <c r="L658" s="100" t="str">
        <f>IF(I658="","",IF(I658&gt;M652,"","※"))</f>
        <v/>
      </c>
      <c r="M658" s="247" t="str">
        <f t="shared" si="137"/>
        <v/>
      </c>
      <c r="N658" s="248"/>
    </row>
    <row r="659" spans="1:14" s="242" customFormat="1" ht="19.5" hidden="1" customHeight="1">
      <c r="D659" s="92" t="s">
        <v>185</v>
      </c>
      <c r="E659" s="93" t="str">
        <f>CONCATENATE(E653,"-",B653,"-",D659)</f>
        <v>38-2-6</v>
      </c>
      <c r="F659" s="127">
        <f>VLOOKUP(E1:E7010,種目一覧!D1:F506,3,0)</f>
        <v>0</v>
      </c>
      <c r="G659" s="95">
        <f>VLOOKUP(E1:E7010,種目一覧!D1:G506,4,0)</f>
        <v>0</v>
      </c>
      <c r="H659" s="126">
        <f>VLOOKUP(E1:E7010,種目一覧!D1:E506,2,0)</f>
        <v>0</v>
      </c>
      <c r="I659" s="245"/>
      <c r="J659" s="246" t="str">
        <f t="shared" si="136"/>
        <v/>
      </c>
      <c r="K659" s="99" t="str">
        <f>IF(J659="","",RANK(I659,I654:I660,1))</f>
        <v/>
      </c>
      <c r="L659" s="100" t="str">
        <f>IF(I659="","",IF(I659&gt;M652,"","※"))</f>
        <v/>
      </c>
      <c r="M659" s="247" t="str">
        <f t="shared" si="137"/>
        <v/>
      </c>
      <c r="N659" s="248"/>
    </row>
    <row r="660" spans="1:14" s="242" customFormat="1" ht="19.5" hidden="1" customHeight="1">
      <c r="D660" s="104" t="s">
        <v>186</v>
      </c>
      <c r="E660" s="110" t="str">
        <f>CONCATENATE(E653,"-",B653,"-",D660)</f>
        <v>38-2-7</v>
      </c>
      <c r="F660" s="111">
        <f>VLOOKUP(E1:E7010,種目一覧!D1:F506,3,0)</f>
        <v>0</v>
      </c>
      <c r="G660" s="112">
        <f>VLOOKUP(E1:E7010,種目一覧!D1:G506,4,0)</f>
        <v>0</v>
      </c>
      <c r="H660" s="113">
        <f>VLOOKUP(E1:E7010,種目一覧!D1:E506,2,0)</f>
        <v>0</v>
      </c>
      <c r="I660" s="249"/>
      <c r="J660" s="250" t="str">
        <f t="shared" si="136"/>
        <v/>
      </c>
      <c r="K660" s="108" t="str">
        <f>IF(J660="","",RANK(I660,I654:I660,1))</f>
        <v/>
      </c>
      <c r="L660" s="109" t="str">
        <f>IF(I660="","",IF(I660&gt;M652,"","※"))</f>
        <v/>
      </c>
      <c r="M660" s="247" t="str">
        <f t="shared" si="137"/>
        <v/>
      </c>
      <c r="N660" s="248"/>
    </row>
    <row r="662" spans="1:14" s="252" customFormat="1" ht="19.5" customHeight="1">
      <c r="A662" s="23" t="s">
        <v>224</v>
      </c>
      <c r="J662" s="118" t="s">
        <v>170</v>
      </c>
      <c r="L662" s="118" t="str">
        <f>VLOOKUP(E663,大会記録!E1:F89,2,0)</f>
        <v>28.01</v>
      </c>
      <c r="M662" s="253">
        <f>VLOOKUP(E663,大会記録!E1:G89,3,0)</f>
        <v>2801</v>
      </c>
    </row>
    <row r="663" spans="1:14" s="242" customFormat="1" ht="19.5" customHeight="1">
      <c r="B663" s="80">
        <v>1</v>
      </c>
      <c r="C663" s="81" t="s">
        <v>171</v>
      </c>
      <c r="D663" s="119"/>
      <c r="E663" s="83">
        <v>39</v>
      </c>
      <c r="F663" s="124" t="s">
        <v>172</v>
      </c>
      <c r="G663" s="85" t="s">
        <v>173</v>
      </c>
      <c r="H663" s="86" t="s">
        <v>174</v>
      </c>
      <c r="I663" s="86" t="s">
        <v>442</v>
      </c>
      <c r="J663" s="87" t="s">
        <v>176</v>
      </c>
      <c r="K663" s="86" t="s">
        <v>177</v>
      </c>
      <c r="L663" s="88"/>
      <c r="M663" s="89" t="s">
        <v>178</v>
      </c>
      <c r="N663" s="244"/>
    </row>
    <row r="664" spans="1:14" s="242" customFormat="1" ht="19.5" customHeight="1">
      <c r="D664" s="92" t="s">
        <v>179</v>
      </c>
      <c r="E664" s="93" t="str">
        <f>CONCATENATE(E663,"-",B663,"-",D664)</f>
        <v>39-1-1</v>
      </c>
      <c r="F664" s="125" t="str">
        <f>VLOOKUP(E1:E7010,種目一覧!D1:F506,3,0)</f>
        <v>桜井　駿</v>
      </c>
      <c r="G664" s="103" t="str">
        <f>VLOOKUP(E1:E7010,種目一覧!D1:G506,4,0)</f>
        <v>さくらい　しゅん</v>
      </c>
      <c r="H664" s="96" t="str">
        <f>VLOOKUP(E1:E7010,種目一覧!D1:E506,2,0)</f>
        <v>みずほ</v>
      </c>
      <c r="I664" s="245"/>
      <c r="J664" s="246" t="str">
        <f t="shared" ref="J664:J670" si="138">IF(I664="","",IF(LEN(I664)=5,LEFT(I664,1)&amp;":"&amp;MID(I664,2,2)&amp;"."&amp;RIGHT(I664,2),LEFT(I664,2)&amp;"."&amp;RIGHT(I664,2)))</f>
        <v/>
      </c>
      <c r="K664" s="99" t="str">
        <f>IF(J664="","",RANK(I664,I664:I670,1))</f>
        <v/>
      </c>
      <c r="L664" s="100" t="str">
        <f>IF(I664="","",IF(I664&gt;M662,"","※"))</f>
        <v/>
      </c>
      <c r="M664" s="247" t="str">
        <f t="shared" ref="M664:M670" si="139">IF($J664="","",RANK(I664,$I$664:$I$680,1))</f>
        <v/>
      </c>
      <c r="N664" s="248"/>
    </row>
    <row r="665" spans="1:14" s="242" customFormat="1" ht="19.5" customHeight="1">
      <c r="D665" s="92" t="s">
        <v>181</v>
      </c>
      <c r="E665" s="93" t="str">
        <f>CONCATENATE(E663,"-",B663,"-",D665)</f>
        <v>39-1-2</v>
      </c>
      <c r="F665" s="125" t="str">
        <f>VLOOKUP(E1:E7010,種目一覧!D1:F506,3,0)</f>
        <v>塩入　龍斗</v>
      </c>
      <c r="G665" s="103" t="str">
        <f>VLOOKUP(E1:E7010,種目一覧!D1:G506,4,0)</f>
        <v>しおいり　りゅうと</v>
      </c>
      <c r="H665" s="96" t="str">
        <f>VLOOKUP(E1:E7010,種目一覧!D1:E506,2,0)</f>
        <v>みずほ</v>
      </c>
      <c r="I665" s="245"/>
      <c r="J665" s="246" t="str">
        <f t="shared" si="138"/>
        <v/>
      </c>
      <c r="K665" s="99" t="str">
        <f>IF(J665="","",RANK(I665,I664:I670,1))</f>
        <v/>
      </c>
      <c r="L665" s="100" t="str">
        <f>IF(I665="","",IF(I665&gt;M662,"","※"))</f>
        <v/>
      </c>
      <c r="M665" s="247" t="str">
        <f t="shared" si="139"/>
        <v/>
      </c>
      <c r="N665" s="248"/>
    </row>
    <row r="666" spans="1:14" s="242" customFormat="1" ht="19.5" customHeight="1">
      <c r="D666" s="92" t="s">
        <v>182</v>
      </c>
      <c r="E666" s="93" t="str">
        <f>CONCATENATE(E663,"-",B663,"-",D666)</f>
        <v>39-1-3</v>
      </c>
      <c r="F666" s="125" t="str">
        <f>VLOOKUP(E1:E7010,種目一覧!D1:F506,3,0)</f>
        <v>山本　拓歩</v>
      </c>
      <c r="G666" s="103" t="str">
        <f>VLOOKUP(E1:E7010,種目一覧!D1:G506,4,0)</f>
        <v>やまもと　たくほ</v>
      </c>
      <c r="H666" s="96" t="str">
        <f>VLOOKUP(E1:E7010,種目一覧!D1:E506,2,0)</f>
        <v>みずほ</v>
      </c>
      <c r="I666" s="245"/>
      <c r="J666" s="246" t="str">
        <f t="shared" si="138"/>
        <v/>
      </c>
      <c r="K666" s="99" t="str">
        <f>IF(J666="","",RANK(I666,I664:I670,1))</f>
        <v/>
      </c>
      <c r="L666" s="100" t="str">
        <f>IF(I666="","",IF(I666&gt;M662,"","※"))</f>
        <v/>
      </c>
      <c r="M666" s="247" t="str">
        <f t="shared" si="139"/>
        <v/>
      </c>
      <c r="N666" s="248"/>
    </row>
    <row r="667" spans="1:14" s="242" customFormat="1" ht="19.5" customHeight="1">
      <c r="D667" s="92" t="s">
        <v>183</v>
      </c>
      <c r="E667" s="93" t="str">
        <f>CONCATENATE(E663,"-",B663,"-",D667)</f>
        <v>39-1-4</v>
      </c>
      <c r="F667" s="125" t="str">
        <f>VLOOKUP(E1:E7010,種目一覧!D1:F506,3,0)</f>
        <v>佐藤　一輝</v>
      </c>
      <c r="G667" s="103" t="str">
        <f>VLOOKUP(E1:E7010,種目一覧!D1:G506,4,0)</f>
        <v>さとう　かずき</v>
      </c>
      <c r="H667" s="96" t="str">
        <f>VLOOKUP(E1:E7010,種目一覧!D1:E506,2,0)</f>
        <v>三菱UFJ銀行</v>
      </c>
      <c r="I667" s="245"/>
      <c r="J667" s="246" t="str">
        <f t="shared" si="138"/>
        <v/>
      </c>
      <c r="K667" s="99" t="str">
        <f>IF(J667="","",RANK(I667,I664:I670,1))</f>
        <v/>
      </c>
      <c r="L667" s="100" t="str">
        <f>IF(I667="","",IF(I667&gt;M662,"","※"))</f>
        <v/>
      </c>
      <c r="M667" s="247" t="str">
        <f t="shared" si="139"/>
        <v/>
      </c>
      <c r="N667" s="248"/>
    </row>
    <row r="668" spans="1:14" s="242" customFormat="1" ht="19.5" customHeight="1">
      <c r="D668" s="92" t="s">
        <v>184</v>
      </c>
      <c r="E668" s="93" t="str">
        <f>CONCATENATE(E663,"-",B663,"-",D668)</f>
        <v>39-1-5</v>
      </c>
      <c r="F668" s="125" t="str">
        <f>VLOOKUP(E1:E7010,種目一覧!D1:F506,3,0)</f>
        <v>笹井　太郎</v>
      </c>
      <c r="G668" s="103" t="str">
        <f>VLOOKUP(E1:E7010,種目一覧!D1:G506,4,0)</f>
        <v>ささい　たろう</v>
      </c>
      <c r="H668" s="96" t="str">
        <f>VLOOKUP(E1:E7010,種目一覧!D1:E506,2,0)</f>
        <v>三井住友銀行</v>
      </c>
      <c r="I668" s="245"/>
      <c r="J668" s="246" t="str">
        <f t="shared" si="138"/>
        <v/>
      </c>
      <c r="K668" s="99" t="str">
        <f>IF(J668="","",RANK(I668,I664:I670,1))</f>
        <v/>
      </c>
      <c r="L668" s="100" t="str">
        <f>IF(I668="","",IF(I668&gt;M662,"","※"))</f>
        <v/>
      </c>
      <c r="M668" s="247" t="str">
        <f t="shared" si="139"/>
        <v/>
      </c>
      <c r="N668" s="248"/>
    </row>
    <row r="669" spans="1:14" s="242" customFormat="1" ht="19.5" customHeight="1">
      <c r="D669" s="104" t="s">
        <v>185</v>
      </c>
      <c r="E669" s="110" t="str">
        <f>CONCATENATE(E663,"-",B663,"-",D669)</f>
        <v>39-1-6</v>
      </c>
      <c r="F669" s="123" t="str">
        <f>VLOOKUP(E1:E7010,種目一覧!D1:F506,3,0)</f>
        <v>　</v>
      </c>
      <c r="G669" s="112">
        <f>VLOOKUP(E1:E7010,種目一覧!D1:G506,4,0)</f>
        <v>0</v>
      </c>
      <c r="H669" s="106" t="str">
        <f>VLOOKUP(E1:E7010,種目一覧!D1:E506,2,0)</f>
        <v>　</v>
      </c>
      <c r="I669" s="249"/>
      <c r="J669" s="250" t="str">
        <f t="shared" si="138"/>
        <v/>
      </c>
      <c r="K669" s="108" t="str">
        <f>IF(J669="","",RANK(I669,I664:I670,1))</f>
        <v/>
      </c>
      <c r="L669" s="109" t="str">
        <f>IF(I669="","",IF(I669&gt;M662,"","※"))</f>
        <v/>
      </c>
      <c r="M669" s="247" t="str">
        <f t="shared" si="139"/>
        <v/>
      </c>
      <c r="N669" s="248"/>
    </row>
    <row r="670" spans="1:14" s="242" customFormat="1" ht="19.5" hidden="1" customHeight="1">
      <c r="D670" s="104" t="s">
        <v>186</v>
      </c>
      <c r="E670" s="110" t="str">
        <f>CONCATENATE(E663,"-",B663,"-",D670)</f>
        <v>39-1-7</v>
      </c>
      <c r="F670" s="123" t="str">
        <f>VLOOKUP(E1:E7010,種目一覧!D1:F506,3,0)</f>
        <v>　</v>
      </c>
      <c r="G670" s="112">
        <f>VLOOKUP(E1:E7010,種目一覧!D1:G506,4,0)</f>
        <v>0</v>
      </c>
      <c r="H670" s="106" t="str">
        <f>VLOOKUP(E1:E7010,種目一覧!D1:E506,2,0)</f>
        <v>　</v>
      </c>
      <c r="I670" s="249"/>
      <c r="J670" s="250" t="str">
        <f t="shared" si="138"/>
        <v/>
      </c>
      <c r="K670" s="108" t="str">
        <f>IF(J670="","",RANK(I670,I664:I670,1))</f>
        <v/>
      </c>
      <c r="L670" s="109" t="str">
        <f>IF(I670="","",IF(I670&gt;M662,"","※"))</f>
        <v/>
      </c>
      <c r="M670" s="247" t="str">
        <f t="shared" si="139"/>
        <v/>
      </c>
      <c r="N670" s="248"/>
    </row>
    <row r="672" spans="1:14" s="252" customFormat="1" ht="19.5" hidden="1" customHeight="1">
      <c r="J672" s="118" t="s">
        <v>170</v>
      </c>
      <c r="L672" s="118" t="str">
        <f>VLOOKUP(E673,大会記録!E1:F89,2,0)</f>
        <v>28.01</v>
      </c>
      <c r="M672" s="253">
        <f>VLOOKUP(E673,大会記録!E1:G89,3,0)</f>
        <v>2801</v>
      </c>
    </row>
    <row r="673" spans="1:14" s="242" customFormat="1" ht="19.5" hidden="1" customHeight="1">
      <c r="B673" s="80">
        <v>2</v>
      </c>
      <c r="C673" s="81" t="s">
        <v>171</v>
      </c>
      <c r="D673" s="119"/>
      <c r="E673" s="83">
        <v>39</v>
      </c>
      <c r="F673" s="124" t="s">
        <v>172</v>
      </c>
      <c r="G673" s="85" t="s">
        <v>173</v>
      </c>
      <c r="H673" s="86" t="s">
        <v>174</v>
      </c>
      <c r="I673" s="86" t="s">
        <v>442</v>
      </c>
      <c r="J673" s="87" t="s">
        <v>176</v>
      </c>
      <c r="K673" s="86" t="s">
        <v>177</v>
      </c>
      <c r="L673" s="88"/>
      <c r="M673" s="89" t="s">
        <v>178</v>
      </c>
      <c r="N673" s="244"/>
    </row>
    <row r="674" spans="1:14" s="242" customFormat="1" ht="19.5" hidden="1" customHeight="1">
      <c r="D674" s="92" t="s">
        <v>179</v>
      </c>
      <c r="E674" s="93" t="str">
        <f>CONCATENATE(E673,"-",B673,"-",D674)</f>
        <v>39-2-1</v>
      </c>
      <c r="F674" s="127">
        <f>VLOOKUP(E1:E7010,種目一覧!D1:F506,3,0)</f>
        <v>0</v>
      </c>
      <c r="G674" s="95">
        <f>VLOOKUP(E1:E7010,種目一覧!D1:G506,4,0)</f>
        <v>0</v>
      </c>
      <c r="H674" s="126">
        <f>VLOOKUP(E1:E7010,種目一覧!D1:E506,2,0)</f>
        <v>0</v>
      </c>
      <c r="I674" s="245"/>
      <c r="J674" s="246" t="str">
        <f t="shared" ref="J674:J680" si="140">IF(I674="","",IF(LEN(I674)=5,LEFT(I674,1)&amp;":"&amp;MID(I674,2,2)&amp;"."&amp;RIGHT(I674,2),LEFT(I674,2)&amp;"."&amp;RIGHT(I674,2)))</f>
        <v/>
      </c>
      <c r="K674" s="99" t="str">
        <f>IF(J674="","",RANK(I674,I674:I680,1))</f>
        <v/>
      </c>
      <c r="L674" s="100" t="str">
        <f>IF(I674="","",IF(I674&gt;M672,"","※"))</f>
        <v/>
      </c>
      <c r="M674" s="247" t="str">
        <f t="shared" ref="M674:M680" si="141">IF($J674="","",RANK(I674,$I$664:$I$680,1))</f>
        <v/>
      </c>
      <c r="N674" s="248"/>
    </row>
    <row r="675" spans="1:14" s="242" customFormat="1" ht="19.5" hidden="1" customHeight="1">
      <c r="D675" s="92" t="s">
        <v>181</v>
      </c>
      <c r="E675" s="93" t="str">
        <f>CONCATENATE(E673,"-",B673,"-",D675)</f>
        <v>39-2-2</v>
      </c>
      <c r="F675" s="127">
        <f>VLOOKUP(E1:E7010,種目一覧!D1:F506,3,0)</f>
        <v>0</v>
      </c>
      <c r="G675" s="95">
        <f>VLOOKUP(E1:E7010,種目一覧!D1:G506,4,0)</f>
        <v>0</v>
      </c>
      <c r="H675" s="126">
        <f>VLOOKUP(E1:E7010,種目一覧!D1:E506,2,0)</f>
        <v>0</v>
      </c>
      <c r="I675" s="245"/>
      <c r="J675" s="246" t="str">
        <f t="shared" si="140"/>
        <v/>
      </c>
      <c r="K675" s="99" t="str">
        <f>IF(J675="","",RANK(I675,I674:I680,1))</f>
        <v/>
      </c>
      <c r="L675" s="100" t="str">
        <f>IF(I675="","",IF(I675&gt;M672,"","※"))</f>
        <v/>
      </c>
      <c r="M675" s="247" t="str">
        <f t="shared" si="141"/>
        <v/>
      </c>
      <c r="N675" s="248"/>
    </row>
    <row r="676" spans="1:14" s="242" customFormat="1" ht="19.5" hidden="1" customHeight="1">
      <c r="D676" s="92" t="s">
        <v>182</v>
      </c>
      <c r="E676" s="93" t="str">
        <f>CONCATENATE(E673,"-",B673,"-",D676)</f>
        <v>39-2-3</v>
      </c>
      <c r="F676" s="125">
        <f>VLOOKUP(E1:E7010,種目一覧!D1:F506,3,0)</f>
        <v>0</v>
      </c>
      <c r="G676" s="103">
        <f>VLOOKUP(E1:E7010,種目一覧!D1:G506,4,0)</f>
        <v>0</v>
      </c>
      <c r="H676" s="126">
        <f>VLOOKUP(E1:E7010,種目一覧!D1:E506,2,0)</f>
        <v>0</v>
      </c>
      <c r="I676" s="245"/>
      <c r="J676" s="246" t="str">
        <f t="shared" si="140"/>
        <v/>
      </c>
      <c r="K676" s="99" t="str">
        <f>IF(J676="","",RANK(I676,I674:I680,1))</f>
        <v/>
      </c>
      <c r="L676" s="100" t="str">
        <f>IF(I676="","",IF(I676&gt;M672,"","※"))</f>
        <v/>
      </c>
      <c r="M676" s="247" t="str">
        <f t="shared" si="141"/>
        <v/>
      </c>
      <c r="N676" s="248"/>
    </row>
    <row r="677" spans="1:14" s="242" customFormat="1" ht="19.5" hidden="1" customHeight="1">
      <c r="D677" s="92" t="s">
        <v>183</v>
      </c>
      <c r="E677" s="93" t="str">
        <f>CONCATENATE(E673,"-",B673,"-",D677)</f>
        <v>39-2-4</v>
      </c>
      <c r="F677" s="127">
        <f>VLOOKUP(E1:E7010,種目一覧!D1:F506,3,0)</f>
        <v>0</v>
      </c>
      <c r="G677" s="95">
        <f>VLOOKUP(E1:E7010,種目一覧!D1:G506,4,0)</f>
        <v>0</v>
      </c>
      <c r="H677" s="126">
        <f>VLOOKUP(E1:E7010,種目一覧!D1:E506,2,0)</f>
        <v>0</v>
      </c>
      <c r="I677" s="245"/>
      <c r="J677" s="246" t="str">
        <f t="shared" si="140"/>
        <v/>
      </c>
      <c r="K677" s="99" t="str">
        <f>IF(J677="","",RANK(I677,I674:I680,1))</f>
        <v/>
      </c>
      <c r="L677" s="100" t="str">
        <f>IF(I677="","",IF(I677&gt;M672,"","※"))</f>
        <v/>
      </c>
      <c r="M677" s="247" t="str">
        <f t="shared" si="141"/>
        <v/>
      </c>
      <c r="N677" s="248"/>
    </row>
    <row r="678" spans="1:14" s="242" customFormat="1" ht="19.5" hidden="1" customHeight="1">
      <c r="D678" s="92" t="s">
        <v>184</v>
      </c>
      <c r="E678" s="93" t="str">
        <f>CONCATENATE(E673,"-",B673,"-",D678)</f>
        <v>39-2-5</v>
      </c>
      <c r="F678" s="127">
        <f>VLOOKUP(E1:E7010,種目一覧!D1:F506,3,0)</f>
        <v>0</v>
      </c>
      <c r="G678" s="95">
        <f>VLOOKUP(E1:E7010,種目一覧!D1:G506,4,0)</f>
        <v>0</v>
      </c>
      <c r="H678" s="126">
        <f>VLOOKUP(E1:E7010,種目一覧!D1:E506,2,0)</f>
        <v>0</v>
      </c>
      <c r="I678" s="245"/>
      <c r="J678" s="246" t="str">
        <f t="shared" si="140"/>
        <v/>
      </c>
      <c r="K678" s="99" t="str">
        <f>IF(J678="","",RANK(I678,I674:I680,1))</f>
        <v/>
      </c>
      <c r="L678" s="100" t="str">
        <f>IF(I678="","",IF(I678&gt;M672,"","※"))</f>
        <v/>
      </c>
      <c r="M678" s="247" t="str">
        <f t="shared" si="141"/>
        <v/>
      </c>
      <c r="N678" s="248"/>
    </row>
    <row r="679" spans="1:14" s="242" customFormat="1" ht="19.5" hidden="1" customHeight="1">
      <c r="D679" s="92" t="s">
        <v>185</v>
      </c>
      <c r="E679" s="93" t="str">
        <f>CONCATENATE(E673,"-",B673,"-",D679)</f>
        <v>39-2-6</v>
      </c>
      <c r="F679" s="127">
        <f>VLOOKUP(E1:E7010,種目一覧!D1:F506,3,0)</f>
        <v>0</v>
      </c>
      <c r="G679" s="95">
        <f>VLOOKUP(E1:E7010,種目一覧!D1:G506,4,0)</f>
        <v>0</v>
      </c>
      <c r="H679" s="126">
        <f>VLOOKUP(E1:E7010,種目一覧!D1:E506,2,0)</f>
        <v>0</v>
      </c>
      <c r="I679" s="245"/>
      <c r="J679" s="246" t="str">
        <f t="shared" si="140"/>
        <v/>
      </c>
      <c r="K679" s="99" t="str">
        <f>IF(J679="","",RANK(I679,I674:I680,1))</f>
        <v/>
      </c>
      <c r="L679" s="100" t="str">
        <f>IF(I679="","",IF(I679&gt;M672,"","※"))</f>
        <v/>
      </c>
      <c r="M679" s="247" t="str">
        <f t="shared" si="141"/>
        <v/>
      </c>
      <c r="N679" s="248"/>
    </row>
    <row r="680" spans="1:14" s="242" customFormat="1" ht="19.5" hidden="1" customHeight="1">
      <c r="D680" s="104" t="s">
        <v>186</v>
      </c>
      <c r="E680" s="110" t="str">
        <f>CONCATENATE(E673,"-",B673,"-",D680)</f>
        <v>39-2-7</v>
      </c>
      <c r="F680" s="111">
        <f>VLOOKUP(E1:E7010,種目一覧!D1:F506,3,0)</f>
        <v>0</v>
      </c>
      <c r="G680" s="112">
        <f>VLOOKUP(E1:E7010,種目一覧!D1:G506,4,0)</f>
        <v>0</v>
      </c>
      <c r="H680" s="113">
        <f>VLOOKUP(E1:E7010,種目一覧!D1:E506,2,0)</f>
        <v>0</v>
      </c>
      <c r="I680" s="249"/>
      <c r="J680" s="250" t="str">
        <f t="shared" si="140"/>
        <v/>
      </c>
      <c r="K680" s="108" t="str">
        <f>IF(J680="","",RANK(I680,I674:I680,1))</f>
        <v/>
      </c>
      <c r="L680" s="109" t="str">
        <f>IF(I680="","",IF(I680&gt;M672,"","※"))</f>
        <v/>
      </c>
      <c r="M680" s="247" t="str">
        <f t="shared" si="141"/>
        <v/>
      </c>
      <c r="N680" s="248"/>
    </row>
    <row r="682" spans="1:14" s="252" customFormat="1" ht="19.5" hidden="1" customHeight="1">
      <c r="A682" s="23" t="s">
        <v>225</v>
      </c>
      <c r="J682" s="118" t="s">
        <v>170</v>
      </c>
      <c r="L682" s="118" t="str">
        <f>VLOOKUP(E683,大会記録!E1:F89,2,0)</f>
        <v>1：47.94</v>
      </c>
      <c r="M682" s="253">
        <f>VLOOKUP(E683,大会記録!E1:G89,3,0)</f>
        <v>14794</v>
      </c>
    </row>
    <row r="683" spans="1:14" s="242" customFormat="1" ht="19.5" hidden="1" customHeight="1">
      <c r="B683" s="80">
        <v>1</v>
      </c>
      <c r="C683" s="81" t="s">
        <v>171</v>
      </c>
      <c r="D683" s="119"/>
      <c r="E683" s="83">
        <v>40</v>
      </c>
      <c r="F683" s="124" t="s">
        <v>172</v>
      </c>
      <c r="G683" s="85" t="s">
        <v>173</v>
      </c>
      <c r="H683" s="86" t="s">
        <v>174</v>
      </c>
      <c r="I683" s="86" t="s">
        <v>442</v>
      </c>
      <c r="J683" s="87" t="s">
        <v>176</v>
      </c>
      <c r="K683" s="86" t="s">
        <v>177</v>
      </c>
      <c r="L683" s="88"/>
      <c r="M683" s="89" t="s">
        <v>178</v>
      </c>
      <c r="N683" s="244"/>
    </row>
    <row r="684" spans="1:14" s="242" customFormat="1" ht="19.5" hidden="1" customHeight="1">
      <c r="D684" s="92" t="s">
        <v>179</v>
      </c>
      <c r="E684" s="93" t="str">
        <f>CONCATENATE(E683,"-",B683,"-",D684)</f>
        <v>40-1-1</v>
      </c>
      <c r="F684" s="127">
        <f>VLOOKUP(E1:E7010,種目一覧!D1:F506,3,0)</f>
        <v>0</v>
      </c>
      <c r="G684" s="95">
        <f>VLOOKUP(E1:E7010,種目一覧!D1:G506,4,0)</f>
        <v>0</v>
      </c>
      <c r="H684" s="126">
        <f>VLOOKUP(E1:E7010,種目一覧!D1:E506,2,0)</f>
        <v>0</v>
      </c>
      <c r="I684" s="245"/>
      <c r="J684" s="246" t="str">
        <f t="shared" ref="J684:J690" si="142">IF(I684="","",IF(LEN(I684)=5,LEFT(I684,1)&amp;":"&amp;MID(I684,2,2)&amp;"."&amp;RIGHT(I684,2),LEFT(I684,2)&amp;"."&amp;RIGHT(I684,2)))</f>
        <v/>
      </c>
      <c r="K684" s="99" t="str">
        <f>IF(J684="","",RANK(I684,I684:I690,1))</f>
        <v/>
      </c>
      <c r="L684" s="100" t="str">
        <f>IF(I684="","",IF(I684&gt;M682,"","※"))</f>
        <v/>
      </c>
      <c r="M684" s="247" t="str">
        <f t="shared" ref="M684:M690" si="143">IF($J684="","",RANK(I684,$I$684:$I$690,1))</f>
        <v/>
      </c>
      <c r="N684" s="248"/>
    </row>
    <row r="685" spans="1:14" s="242" customFormat="1" ht="19.5" hidden="1" customHeight="1">
      <c r="D685" s="92" t="s">
        <v>181</v>
      </c>
      <c r="E685" s="93" t="str">
        <f>CONCATENATE(E683,"-",B683,"-",D685)</f>
        <v>40-1-2</v>
      </c>
      <c r="F685" s="127">
        <f>VLOOKUP(E1:E7010,種目一覧!D1:F506,3,0)</f>
        <v>0</v>
      </c>
      <c r="G685" s="95">
        <f>VLOOKUP(E1:E7010,種目一覧!D1:G506,4,0)</f>
        <v>0</v>
      </c>
      <c r="H685" s="126">
        <f>VLOOKUP(E1:E7010,種目一覧!D1:E506,2,0)</f>
        <v>0</v>
      </c>
      <c r="I685" s="245"/>
      <c r="J685" s="246" t="str">
        <f t="shared" si="142"/>
        <v/>
      </c>
      <c r="K685" s="99" t="str">
        <f>IF(J685="","",RANK(I685,I684:I690,1))</f>
        <v/>
      </c>
      <c r="L685" s="100" t="str">
        <f>IF(I685="","",IF(I685&gt;M682,"","※"))</f>
        <v/>
      </c>
      <c r="M685" s="247" t="str">
        <f t="shared" si="143"/>
        <v/>
      </c>
      <c r="N685" s="248"/>
    </row>
    <row r="686" spans="1:14" s="242" customFormat="1" ht="19.5" hidden="1" customHeight="1">
      <c r="D686" s="92" t="s">
        <v>182</v>
      </c>
      <c r="E686" s="93" t="str">
        <f>CONCATENATE(E683,"-",B683,"-",D686)</f>
        <v>40-1-3</v>
      </c>
      <c r="F686" s="127">
        <f>VLOOKUP(E1:E7010,種目一覧!D1:F506,3,0)</f>
        <v>0</v>
      </c>
      <c r="G686" s="95">
        <f>VLOOKUP(E1:E7010,種目一覧!D1:G506,4,0)</f>
        <v>0</v>
      </c>
      <c r="H686" s="126">
        <f>VLOOKUP(E1:E7010,種目一覧!D1:E506,2,0)</f>
        <v>0</v>
      </c>
      <c r="I686" s="245"/>
      <c r="J686" s="246" t="str">
        <f t="shared" si="142"/>
        <v/>
      </c>
      <c r="K686" s="99" t="str">
        <f>IF(J686="","",RANK(I686,I684:I690,1))</f>
        <v/>
      </c>
      <c r="L686" s="100" t="str">
        <f>IF(I686="","",IF(I686&gt;M682,"","※"))</f>
        <v/>
      </c>
      <c r="M686" s="247" t="str">
        <f t="shared" si="143"/>
        <v/>
      </c>
      <c r="N686" s="248"/>
    </row>
    <row r="687" spans="1:14" s="242" customFormat="1" ht="19.5" hidden="1" customHeight="1">
      <c r="D687" s="92" t="s">
        <v>183</v>
      </c>
      <c r="E687" s="93" t="str">
        <f>CONCATENATE(E683,"-",B683,"-",D687)</f>
        <v>40-1-4</v>
      </c>
      <c r="F687" s="127">
        <f>VLOOKUP(E1:E7010,種目一覧!D1:F506,3,0)</f>
        <v>0</v>
      </c>
      <c r="G687" s="95">
        <f>VLOOKUP(E1:E7010,種目一覧!D1:G506,4,0)</f>
        <v>0</v>
      </c>
      <c r="H687" s="126">
        <f>VLOOKUP(E1:E7010,種目一覧!D1:E506,2,0)</f>
        <v>0</v>
      </c>
      <c r="I687" s="245"/>
      <c r="J687" s="246" t="str">
        <f t="shared" si="142"/>
        <v/>
      </c>
      <c r="K687" s="99" t="str">
        <f>IF(J687="","",RANK(I687,I684:I690,1))</f>
        <v/>
      </c>
      <c r="L687" s="100" t="str">
        <f>IF(I687="","",IF(I687&gt;M682,"","※"))</f>
        <v/>
      </c>
      <c r="M687" s="247" t="str">
        <f t="shared" si="143"/>
        <v/>
      </c>
      <c r="N687" s="248"/>
    </row>
    <row r="688" spans="1:14" s="242" customFormat="1" ht="19.5" hidden="1" customHeight="1">
      <c r="D688" s="92" t="s">
        <v>184</v>
      </c>
      <c r="E688" s="93" t="str">
        <f>CONCATENATE(E683,"-",B683,"-",D688)</f>
        <v>40-1-5</v>
      </c>
      <c r="F688" s="127">
        <f>VLOOKUP(E1:E7010,種目一覧!D1:F506,3,0)</f>
        <v>0</v>
      </c>
      <c r="G688" s="95">
        <f>VLOOKUP(E1:E7010,種目一覧!D1:G506,4,0)</f>
        <v>0</v>
      </c>
      <c r="H688" s="126">
        <f>VLOOKUP(E1:E7010,種目一覧!D1:E506,2,0)</f>
        <v>0</v>
      </c>
      <c r="I688" s="245"/>
      <c r="J688" s="246" t="str">
        <f t="shared" si="142"/>
        <v/>
      </c>
      <c r="K688" s="99" t="str">
        <f>IF(J688="","",RANK(I688,I684:I690,1))</f>
        <v/>
      </c>
      <c r="L688" s="100" t="str">
        <f>IF(I688="","",IF(I688&gt;M682,"","※"))</f>
        <v/>
      </c>
      <c r="M688" s="247" t="str">
        <f t="shared" si="143"/>
        <v/>
      </c>
      <c r="N688" s="248"/>
    </row>
    <row r="689" spans="1:14" s="242" customFormat="1" ht="19.5" hidden="1" customHeight="1">
      <c r="D689" s="92" t="s">
        <v>185</v>
      </c>
      <c r="E689" s="93" t="str">
        <f>CONCATENATE(E683,"-",B683,"-",D689)</f>
        <v>40-1-6</v>
      </c>
      <c r="F689" s="127">
        <f>VLOOKUP(E1:E7010,種目一覧!D1:F506,3,0)</f>
        <v>0</v>
      </c>
      <c r="G689" s="95">
        <f>VLOOKUP(E1:E7010,種目一覧!D1:G506,4,0)</f>
        <v>0</v>
      </c>
      <c r="H689" s="126">
        <f>VLOOKUP(E1:E7010,種目一覧!D1:E506,2,0)</f>
        <v>0</v>
      </c>
      <c r="I689" s="245"/>
      <c r="J689" s="246" t="str">
        <f t="shared" si="142"/>
        <v/>
      </c>
      <c r="K689" s="99" t="str">
        <f>IF(J689="","",RANK(I689,I684:I690,1))</f>
        <v/>
      </c>
      <c r="L689" s="100" t="str">
        <f>IF(I689="","",IF(I689&gt;M682,"","※"))</f>
        <v/>
      </c>
      <c r="M689" s="247" t="str">
        <f t="shared" si="143"/>
        <v/>
      </c>
      <c r="N689" s="248"/>
    </row>
    <row r="690" spans="1:14" s="242" customFormat="1" ht="19.5" hidden="1" customHeight="1">
      <c r="D690" s="104" t="s">
        <v>186</v>
      </c>
      <c r="E690" s="110" t="str">
        <f>CONCATENATE(E683,"-",B683,"-",D690)</f>
        <v>40-1-7</v>
      </c>
      <c r="F690" s="111">
        <f>VLOOKUP(E1:E7010,種目一覧!D1:F506,3,0)</f>
        <v>0</v>
      </c>
      <c r="G690" s="112">
        <f>VLOOKUP(E1:E7010,種目一覧!D1:G506,4,0)</f>
        <v>0</v>
      </c>
      <c r="H690" s="113">
        <f>VLOOKUP(E1:E7010,種目一覧!D1:E506,2,0)</f>
        <v>0</v>
      </c>
      <c r="I690" s="249"/>
      <c r="J690" s="250" t="str">
        <f t="shared" si="142"/>
        <v/>
      </c>
      <c r="K690" s="108" t="str">
        <f>IF(J690="","",RANK(I690,I684:I690,1))</f>
        <v/>
      </c>
      <c r="L690" s="109" t="str">
        <f>IF(I690="","",IF(I690&gt;M682,"","※"))</f>
        <v/>
      </c>
      <c r="M690" s="247" t="str">
        <f t="shared" si="143"/>
        <v/>
      </c>
      <c r="N690" s="248"/>
    </row>
    <row r="692" spans="1:14" s="252" customFormat="1" ht="19.5" customHeight="1">
      <c r="A692" s="23" t="s">
        <v>226</v>
      </c>
      <c r="J692" s="118" t="s">
        <v>170</v>
      </c>
      <c r="L692" s="118" t="str">
        <f>VLOOKUP(E693,大会記録!E1:F89,2,0)</f>
        <v xml:space="preserve"> 　53.01</v>
      </c>
      <c r="M692" s="253">
        <f>VLOOKUP(E693,大会記録!E1:G89,3,0)</f>
        <v>5301</v>
      </c>
    </row>
    <row r="693" spans="1:14" s="242" customFormat="1" ht="19.5" customHeight="1">
      <c r="B693" s="80">
        <v>1</v>
      </c>
      <c r="C693" s="81" t="s">
        <v>171</v>
      </c>
      <c r="D693" s="119"/>
      <c r="E693" s="83">
        <v>41</v>
      </c>
      <c r="F693" s="124" t="s">
        <v>172</v>
      </c>
      <c r="G693" s="85" t="s">
        <v>173</v>
      </c>
      <c r="H693" s="86" t="s">
        <v>174</v>
      </c>
      <c r="I693" s="86" t="s">
        <v>442</v>
      </c>
      <c r="J693" s="87" t="s">
        <v>176</v>
      </c>
      <c r="K693" s="86" t="s">
        <v>177</v>
      </c>
      <c r="L693" s="88"/>
      <c r="M693" s="89" t="s">
        <v>178</v>
      </c>
      <c r="N693" s="244"/>
    </row>
    <row r="694" spans="1:14" s="242" customFormat="1" ht="19.5" customHeight="1">
      <c r="D694" s="92" t="s">
        <v>179</v>
      </c>
      <c r="E694" s="93" t="str">
        <f>CONCATENATE(E693,"-",B693,"-",D694)</f>
        <v>41-1-1</v>
      </c>
      <c r="F694" s="125" t="str">
        <f>VLOOKUP(E1:E7010,種目一覧!D1:F506,3,0)</f>
        <v>　</v>
      </c>
      <c r="G694" s="95">
        <f>VLOOKUP(E1:E7010,種目一覧!D1:G506,4,0)</f>
        <v>0</v>
      </c>
      <c r="H694" s="96" t="str">
        <f>VLOOKUP(E1:E7010,種目一覧!D1:E506,2,0)</f>
        <v>　</v>
      </c>
      <c r="I694" s="245"/>
      <c r="J694" s="246" t="str">
        <f t="shared" ref="J694:J700" si="144">IF(I694="","",IF(LEN(I694)=5,LEFT(I694,1)&amp;":"&amp;MID(I694,2,2)&amp;"."&amp;RIGHT(I694,2),LEFT(I694,2)&amp;"."&amp;RIGHT(I694,2)))</f>
        <v/>
      </c>
      <c r="K694" s="99" t="str">
        <f>IF(J694="","",RANK(I694,I694:I700,1))</f>
        <v/>
      </c>
      <c r="L694" s="100" t="str">
        <f>IF(I694="","",IF(I694&gt;M692,"","※"))</f>
        <v/>
      </c>
      <c r="M694" s="247" t="str">
        <f t="shared" ref="M694:M700" si="145">IF($J694="","",RANK(I694,$I$694:$I$700,1))</f>
        <v/>
      </c>
      <c r="N694" s="248"/>
    </row>
    <row r="695" spans="1:14" s="242" customFormat="1" ht="19.5" customHeight="1">
      <c r="D695" s="92" t="s">
        <v>181</v>
      </c>
      <c r="E695" s="93" t="str">
        <f>CONCATENATE(E693,"-",B693,"-",D695)</f>
        <v>41-1-2</v>
      </c>
      <c r="F695" s="125" t="str">
        <f>VLOOKUP(E1:E7010,種目一覧!D1:F506,3,0)</f>
        <v>　</v>
      </c>
      <c r="G695" s="95">
        <f>VLOOKUP(E1:E7010,種目一覧!D1:G506,4,0)</f>
        <v>0</v>
      </c>
      <c r="H695" s="96" t="str">
        <f>VLOOKUP(E1:E7010,種目一覧!D1:E506,2,0)</f>
        <v>　</v>
      </c>
      <c r="I695" s="245"/>
      <c r="J695" s="246" t="str">
        <f t="shared" si="144"/>
        <v/>
      </c>
      <c r="K695" s="99" t="str">
        <f>IF(J695="","",RANK(I695,I694:I700,1))</f>
        <v/>
      </c>
      <c r="L695" s="100" t="str">
        <f>IF(I695="","",IF(I695&gt;M692,"","※"))</f>
        <v/>
      </c>
      <c r="M695" s="247" t="str">
        <f t="shared" si="145"/>
        <v/>
      </c>
      <c r="N695" s="248"/>
    </row>
    <row r="696" spans="1:14" s="242" customFormat="1" ht="19.5" customHeight="1">
      <c r="D696" s="92" t="s">
        <v>182</v>
      </c>
      <c r="E696" s="93" t="str">
        <f>CONCATENATE(E693,"-",B693,"-",D696)</f>
        <v>41-1-3</v>
      </c>
      <c r="F696" s="125" t="str">
        <f>VLOOKUP(E1:E7010,種目一覧!D1:F506,3,0)</f>
        <v>みずほFG</v>
      </c>
      <c r="G696" s="103" t="str">
        <f>VLOOKUP(E1:E7010,種目一覧!D1:G506,4,0)</f>
        <v>ミズホフィナンシャルフループ</v>
      </c>
      <c r="H696" s="96" t="str">
        <f>VLOOKUP(E1:E7010,種目一覧!D1:E506,2,0)</f>
        <v>みずほ</v>
      </c>
      <c r="I696" s="245"/>
      <c r="J696" s="246" t="str">
        <f t="shared" si="144"/>
        <v/>
      </c>
      <c r="K696" s="99" t="str">
        <f>IF(J696="","",RANK(I696,I694:I700,1))</f>
        <v/>
      </c>
      <c r="L696" s="100" t="str">
        <f>IF(I696="","",IF(I696&gt;M692,"","※"))</f>
        <v/>
      </c>
      <c r="M696" s="247" t="str">
        <f t="shared" si="145"/>
        <v/>
      </c>
      <c r="N696" s="248"/>
    </row>
    <row r="697" spans="1:14" s="242" customFormat="1" ht="19.5" customHeight="1">
      <c r="D697" s="92" t="s">
        <v>183</v>
      </c>
      <c r="E697" s="93" t="str">
        <f>CONCATENATE(E693,"-",B693,"-",D697)</f>
        <v>41-1-4</v>
      </c>
      <c r="F697" s="125" t="str">
        <f>VLOOKUP(E1:E7010,種目一覧!D1:F506,3,0)</f>
        <v>SMBC</v>
      </c>
      <c r="G697" s="103" t="str">
        <f>VLOOKUP(E1:E7010,種目一覧!D1:G506,4,0)</f>
        <v>えすえむびーしー</v>
      </c>
      <c r="H697" s="96" t="str">
        <f>VLOOKUP(E1:E7010,種目一覧!D1:E506,2,0)</f>
        <v>三井住友銀行</v>
      </c>
      <c r="I697" s="245"/>
      <c r="J697" s="246" t="str">
        <f t="shared" si="144"/>
        <v/>
      </c>
      <c r="K697" s="99" t="str">
        <f>IF(J697="","",RANK(I697,I694:I700,1))</f>
        <v/>
      </c>
      <c r="L697" s="100" t="str">
        <f>IF(I697="","",IF(I697&gt;M692,"","※"))</f>
        <v/>
      </c>
      <c r="M697" s="247" t="str">
        <f t="shared" si="145"/>
        <v/>
      </c>
      <c r="N697" s="248"/>
    </row>
    <row r="698" spans="1:14" s="242" customFormat="1" ht="19.5" customHeight="1">
      <c r="D698" s="92" t="s">
        <v>184</v>
      </c>
      <c r="E698" s="93" t="str">
        <f>CONCATENATE(E693,"-",B693,"-",D698)</f>
        <v>41-1-5</v>
      </c>
      <c r="F698" s="125" t="str">
        <f>VLOOKUP(E1:E7010,種目一覧!D1:F506,3,0)</f>
        <v>　</v>
      </c>
      <c r="G698" s="95">
        <f>VLOOKUP(E1:E7010,種目一覧!D1:G506,4,0)</f>
        <v>0</v>
      </c>
      <c r="H698" s="96" t="str">
        <f>VLOOKUP(E1:E7010,種目一覧!D1:E506,2,0)</f>
        <v>　</v>
      </c>
      <c r="I698" s="245"/>
      <c r="J698" s="246" t="str">
        <f t="shared" si="144"/>
        <v/>
      </c>
      <c r="K698" s="99" t="str">
        <f>IF(J698="","",RANK(I698,I694:I700,1))</f>
        <v/>
      </c>
      <c r="L698" s="100" t="str">
        <f>IF(I698="","",IF(I698&gt;M692,"","※"))</f>
        <v/>
      </c>
      <c r="M698" s="247" t="str">
        <f t="shared" si="145"/>
        <v/>
      </c>
      <c r="N698" s="248"/>
    </row>
    <row r="699" spans="1:14" s="242" customFormat="1" ht="19.5" customHeight="1">
      <c r="D699" s="104" t="s">
        <v>185</v>
      </c>
      <c r="E699" s="110" t="str">
        <f>CONCATENATE(E693,"-",B693,"-",D699)</f>
        <v>41-1-6</v>
      </c>
      <c r="F699" s="123" t="str">
        <f>VLOOKUP(E1:E7010,種目一覧!D1:F506,3,0)</f>
        <v>　</v>
      </c>
      <c r="G699" s="112">
        <f>VLOOKUP(E1:E7010,種目一覧!D1:G506,4,0)</f>
        <v>0</v>
      </c>
      <c r="H699" s="106" t="str">
        <f>VLOOKUP(E1:E7010,種目一覧!D1:E506,2,0)</f>
        <v>　</v>
      </c>
      <c r="I699" s="249"/>
      <c r="J699" s="250" t="str">
        <f t="shared" si="144"/>
        <v/>
      </c>
      <c r="K699" s="108" t="str">
        <f>IF(J699="","",RANK(I699,I694:I700,1))</f>
        <v/>
      </c>
      <c r="L699" s="109" t="str">
        <f>IF(I699="","",IF(I699&gt;M692,"","※"))</f>
        <v/>
      </c>
      <c r="M699" s="247" t="str">
        <f t="shared" si="145"/>
        <v/>
      </c>
      <c r="N699" s="248"/>
    </row>
    <row r="700" spans="1:14" s="242" customFormat="1" ht="19.5" hidden="1" customHeight="1">
      <c r="D700" s="104" t="s">
        <v>186</v>
      </c>
      <c r="E700" s="110" t="str">
        <f>CONCATENATE(E693,"-",B693,"-",D700)</f>
        <v>41-1-7</v>
      </c>
      <c r="F700" s="123" t="str">
        <f>VLOOKUP(E1:E7010,種目一覧!D1:F506,3,0)</f>
        <v>　</v>
      </c>
      <c r="G700" s="112">
        <f>VLOOKUP(E1:E7010,種目一覧!D1:G506,4,0)</f>
        <v>0</v>
      </c>
      <c r="H700" s="106" t="str">
        <f>VLOOKUP(E1:E7010,種目一覧!D1:E506,2,0)</f>
        <v>　</v>
      </c>
      <c r="I700" s="249"/>
      <c r="J700" s="250" t="str">
        <f t="shared" si="144"/>
        <v/>
      </c>
      <c r="K700" s="108" t="str">
        <f>IF(J700="","",RANK(I700,I694:I700,1))</f>
        <v/>
      </c>
      <c r="L700" s="109" t="str">
        <f>IF(I700="","",IF(I700&gt;M692,"","※"))</f>
        <v/>
      </c>
      <c r="M700" s="247" t="str">
        <f t="shared" si="145"/>
        <v/>
      </c>
      <c r="N700" s="248"/>
    </row>
    <row r="702" spans="1:14" s="252" customFormat="1" ht="19.5" customHeight="1">
      <c r="A702" s="23" t="s">
        <v>227</v>
      </c>
      <c r="J702" s="118" t="s">
        <v>170</v>
      </c>
      <c r="L702" s="118" t="str">
        <f>VLOOKUP(E703,大会記録!E1:F89,2,0)</f>
        <v>1：34.15</v>
      </c>
      <c r="M702" s="253">
        <f>VLOOKUP(E703,大会記録!E1:G89,3,0)</f>
        <v>13415</v>
      </c>
    </row>
    <row r="703" spans="1:14" s="242" customFormat="1" ht="19.5" customHeight="1">
      <c r="B703" s="80">
        <v>1</v>
      </c>
      <c r="C703" s="81" t="s">
        <v>171</v>
      </c>
      <c r="D703" s="119"/>
      <c r="E703" s="83">
        <v>42</v>
      </c>
      <c r="F703" s="124" t="s">
        <v>172</v>
      </c>
      <c r="G703" s="85" t="s">
        <v>173</v>
      </c>
      <c r="H703" s="86" t="s">
        <v>174</v>
      </c>
      <c r="I703" s="86" t="s">
        <v>442</v>
      </c>
      <c r="J703" s="87" t="s">
        <v>176</v>
      </c>
      <c r="K703" s="86" t="s">
        <v>177</v>
      </c>
      <c r="L703" s="88"/>
      <c r="M703" s="89" t="s">
        <v>178</v>
      </c>
      <c r="N703" s="244"/>
    </row>
    <row r="704" spans="1:14" s="242" customFormat="1" ht="19.5" customHeight="1">
      <c r="D704" s="92" t="s">
        <v>179</v>
      </c>
      <c r="E704" s="93" t="str">
        <f>CONCATENATE(E703,"-",B703,"-",D704)</f>
        <v>42-1-1</v>
      </c>
      <c r="F704" s="125" t="str">
        <f>VLOOKUP(E1:E7010,種目一覧!D1:F506,3,0)</f>
        <v>　</v>
      </c>
      <c r="G704" s="95">
        <f>VLOOKUP(E1:E7010,種目一覧!D1:G506,4,0)</f>
        <v>0</v>
      </c>
      <c r="H704" s="96" t="str">
        <f>VLOOKUP(E1:E7010,種目一覧!D1:E506,2,0)</f>
        <v>　</v>
      </c>
      <c r="I704" s="245"/>
      <c r="J704" s="246" t="str">
        <f t="shared" ref="J704:J710" si="146">IF(I704="","",IF(LEN(I704)=5,LEFT(I704,1)&amp;":"&amp;MID(I704,2,2)&amp;"."&amp;RIGHT(I704,2),LEFT(I704,2)&amp;"."&amp;RIGHT(I704,2)))</f>
        <v/>
      </c>
      <c r="K704" s="99" t="str">
        <f>IF(J704="","",RANK(I704,I704:I710,1))</f>
        <v/>
      </c>
      <c r="L704" s="100" t="str">
        <f>IF(I704="","",IF(I704&gt;M702,"","※"))</f>
        <v/>
      </c>
      <c r="M704" s="247" t="str">
        <f t="shared" ref="M704:M710" si="147">IF($J704="","",RANK(I704,$I$704:$I$7010,1))</f>
        <v/>
      </c>
      <c r="N704" s="248"/>
    </row>
    <row r="705" spans="1:14" s="242" customFormat="1" ht="19.5" customHeight="1">
      <c r="D705" s="92" t="s">
        <v>181</v>
      </c>
      <c r="E705" s="93" t="str">
        <f>CONCATENATE(E703,"-",B703,"-",D705)</f>
        <v>42-1-2</v>
      </c>
      <c r="F705" s="125" t="str">
        <f>VLOOKUP(E1:E7010,種目一覧!D1:F506,3,0)</f>
        <v>三井住友信託</v>
      </c>
      <c r="G705" s="103" t="str">
        <f>VLOOKUP(E1:E7010,種目一覧!D1:G506,4,0)</f>
        <v>みついすみともしんたく</v>
      </c>
      <c r="H705" s="96" t="str">
        <f>VLOOKUP(E1:E7010,種目一覧!D1:E506,2,0)</f>
        <v>三井住友信託</v>
      </c>
      <c r="I705" s="245"/>
      <c r="J705" s="246" t="str">
        <f t="shared" si="146"/>
        <v/>
      </c>
      <c r="K705" s="99" t="str">
        <f>IF(J705="","",RANK(I705,I704:I710,1))</f>
        <v/>
      </c>
      <c r="L705" s="100" t="str">
        <f>IF(I705="","",IF(I705&gt;M702,"","※"))</f>
        <v/>
      </c>
      <c r="M705" s="247" t="str">
        <f t="shared" si="147"/>
        <v/>
      </c>
      <c r="N705" s="248"/>
    </row>
    <row r="706" spans="1:14" s="242" customFormat="1" ht="19.5" customHeight="1">
      <c r="D706" s="92" t="s">
        <v>182</v>
      </c>
      <c r="E706" s="93" t="str">
        <f>CONCATENATE(E703,"-",B703,"-",D706)</f>
        <v>42-1-3</v>
      </c>
      <c r="F706" s="125" t="str">
        <f>VLOOKUP(E1:E7010,種目一覧!D1:F506,3,0)</f>
        <v>みずほFG</v>
      </c>
      <c r="G706" s="103" t="str">
        <f>VLOOKUP(E1:E7010,種目一覧!D1:G506,4,0)</f>
        <v>ミズホフィナンシャルフループ</v>
      </c>
      <c r="H706" s="96" t="str">
        <f>VLOOKUP(E1:E7010,種目一覧!D1:E506,2,0)</f>
        <v>みずほ</v>
      </c>
      <c r="I706" s="245"/>
      <c r="J706" s="246" t="str">
        <f t="shared" si="146"/>
        <v/>
      </c>
      <c r="K706" s="99" t="str">
        <f>IF(J706="","",RANK(I706,I704:I710,1))</f>
        <v/>
      </c>
      <c r="L706" s="100" t="str">
        <f>IF(I706="","",IF(I706&gt;M702,"","※"))</f>
        <v/>
      </c>
      <c r="M706" s="247" t="str">
        <f t="shared" si="147"/>
        <v/>
      </c>
      <c r="N706" s="248"/>
    </row>
    <row r="707" spans="1:14" s="242" customFormat="1" ht="19.5" customHeight="1">
      <c r="D707" s="92" t="s">
        <v>183</v>
      </c>
      <c r="E707" s="93" t="str">
        <f>CONCATENATE(E703,"-",B703,"-",D707)</f>
        <v>42-1-4</v>
      </c>
      <c r="F707" s="125" t="str">
        <f>VLOOKUP(E1:E7010,種目一覧!D1:F506,3,0)</f>
        <v>SMBC</v>
      </c>
      <c r="G707" s="103" t="str">
        <f>VLOOKUP(E1:E7010,種目一覧!D1:G506,4,0)</f>
        <v>えすえむびーしー</v>
      </c>
      <c r="H707" s="96" t="str">
        <f>VLOOKUP(E1:E7010,種目一覧!D1:E506,2,0)</f>
        <v>三井住友銀行</v>
      </c>
      <c r="I707" s="245"/>
      <c r="J707" s="246" t="str">
        <f t="shared" si="146"/>
        <v/>
      </c>
      <c r="K707" s="99" t="str">
        <f>IF(J707="","",RANK(I707,I704:I710,1))</f>
        <v/>
      </c>
      <c r="L707" s="100" t="str">
        <f>IF(I707="","",IF(I707&gt;M702,"","※"))</f>
        <v/>
      </c>
      <c r="M707" s="247" t="str">
        <f t="shared" si="147"/>
        <v/>
      </c>
      <c r="N707" s="248"/>
    </row>
    <row r="708" spans="1:14" s="242" customFormat="1" ht="19.5" customHeight="1">
      <c r="D708" s="92" t="s">
        <v>184</v>
      </c>
      <c r="E708" s="93" t="str">
        <f>CONCATENATE(E703,"-",B703,"-",D708)</f>
        <v>42-1-5</v>
      </c>
      <c r="F708" s="125" t="str">
        <f>VLOOKUP(E1:E7010,種目一覧!D1:F506,3,0)</f>
        <v>　</v>
      </c>
      <c r="G708" s="95">
        <f>VLOOKUP(E1:E7010,種目一覧!D1:G506,4,0)</f>
        <v>0</v>
      </c>
      <c r="H708" s="96" t="str">
        <f>VLOOKUP(E1:E7010,種目一覧!D1:E506,2,0)</f>
        <v>　</v>
      </c>
      <c r="I708" s="245"/>
      <c r="J708" s="246" t="str">
        <f t="shared" si="146"/>
        <v/>
      </c>
      <c r="K708" s="99" t="str">
        <f>IF(J708="","",RANK(I708,I704:I710,1))</f>
        <v/>
      </c>
      <c r="L708" s="100" t="str">
        <f>IF(I708="","",IF(I708&gt;M702,"","※"))</f>
        <v/>
      </c>
      <c r="M708" s="247" t="str">
        <f t="shared" si="147"/>
        <v/>
      </c>
      <c r="N708" s="248"/>
    </row>
    <row r="709" spans="1:14" s="242" customFormat="1" ht="19.5" customHeight="1">
      <c r="D709" s="104" t="s">
        <v>185</v>
      </c>
      <c r="E709" s="110" t="str">
        <f>CONCATENATE(E703,"-",B703,"-",D709)</f>
        <v>42-1-6</v>
      </c>
      <c r="F709" s="123" t="str">
        <f>VLOOKUP(E1:E7010,種目一覧!D1:F506,3,0)</f>
        <v>　</v>
      </c>
      <c r="G709" s="112">
        <f>VLOOKUP(E1:E7010,種目一覧!D1:G506,4,0)</f>
        <v>0</v>
      </c>
      <c r="H709" s="106" t="str">
        <f>VLOOKUP(E1:E7010,種目一覧!D1:E506,2,0)</f>
        <v>　</v>
      </c>
      <c r="I709" s="249"/>
      <c r="J709" s="250" t="str">
        <f t="shared" si="146"/>
        <v/>
      </c>
      <c r="K709" s="108" t="str">
        <f>IF(J709="","",RANK(I709,I704:I710,1))</f>
        <v/>
      </c>
      <c r="L709" s="109" t="str">
        <f>IF(I709="","",IF(I709&gt;M702,"","※"))</f>
        <v/>
      </c>
      <c r="M709" s="247" t="str">
        <f t="shared" si="147"/>
        <v/>
      </c>
      <c r="N709" s="248"/>
    </row>
    <row r="710" spans="1:14" s="242" customFormat="1" ht="19.5" hidden="1" customHeight="1">
      <c r="D710" s="104" t="s">
        <v>186</v>
      </c>
      <c r="E710" s="110" t="str">
        <f>CONCATENATE(E703,"-",B703,"-",D710)</f>
        <v>42-1-7</v>
      </c>
      <c r="F710" s="123" t="str">
        <f>VLOOKUP(E1:E7010,種目一覧!D1:F506,3,0)</f>
        <v>　</v>
      </c>
      <c r="G710" s="112">
        <f>VLOOKUP(E1:E7010,種目一覧!D1:G506,4,0)</f>
        <v>0</v>
      </c>
      <c r="H710" s="106" t="str">
        <f>VLOOKUP(E1:E7010,種目一覧!D1:E506,2,0)</f>
        <v>　</v>
      </c>
      <c r="I710" s="249"/>
      <c r="J710" s="250" t="str">
        <f t="shared" si="146"/>
        <v/>
      </c>
      <c r="K710" s="108" t="str">
        <f>IF(J710="","",RANK(I710,I704:I710,1))</f>
        <v/>
      </c>
      <c r="L710" s="109" t="str">
        <f>IF(I710="","",IF(I710&gt;M702,"","※"))</f>
        <v/>
      </c>
      <c r="M710" s="247" t="str">
        <f t="shared" si="147"/>
        <v/>
      </c>
      <c r="N710" s="248"/>
    </row>
    <row r="712" spans="1:14" s="252" customFormat="1" ht="19.5" customHeight="1">
      <c r="A712" s="23" t="s">
        <v>228</v>
      </c>
      <c r="J712" s="118" t="s">
        <v>170</v>
      </c>
      <c r="L712" s="118" t="str">
        <f>VLOOKUP(E713,大会記録!E1:F89,2,0)</f>
        <v>1:42.26</v>
      </c>
      <c r="M712" s="253">
        <f>VLOOKUP(E713,大会記録!E1:G89,3,0)</f>
        <v>14226</v>
      </c>
    </row>
    <row r="713" spans="1:14" s="242" customFormat="1" ht="19.5" customHeight="1">
      <c r="B713" s="80">
        <v>1</v>
      </c>
      <c r="C713" s="81" t="s">
        <v>171</v>
      </c>
      <c r="D713" s="119"/>
      <c r="E713" s="83">
        <v>43</v>
      </c>
      <c r="F713" s="124" t="s">
        <v>172</v>
      </c>
      <c r="G713" s="85" t="s">
        <v>173</v>
      </c>
      <c r="H713" s="86" t="s">
        <v>174</v>
      </c>
      <c r="I713" s="86" t="s">
        <v>442</v>
      </c>
      <c r="J713" s="87" t="s">
        <v>176</v>
      </c>
      <c r="K713" s="86" t="s">
        <v>177</v>
      </c>
      <c r="L713" s="88"/>
      <c r="M713" s="89" t="s">
        <v>178</v>
      </c>
      <c r="N713" s="244"/>
    </row>
    <row r="714" spans="1:14" s="242" customFormat="1" ht="19.5" customHeight="1">
      <c r="D714" s="92" t="s">
        <v>179</v>
      </c>
      <c r="E714" s="93" t="str">
        <f>CONCATENATE(E713,"-",B713,"-",D714)</f>
        <v>43-1-1</v>
      </c>
      <c r="F714" s="125" t="str">
        <f>VLOOKUP(E1:E7010,種目一覧!D1:F506,3,0)</f>
        <v>　</v>
      </c>
      <c r="G714" s="95">
        <f>VLOOKUP(E1:E7010,種目一覧!D1:G506,4,0)</f>
        <v>0</v>
      </c>
      <c r="H714" s="96" t="str">
        <f>VLOOKUP(E1:E7010,種目一覧!D1:E506,2,0)</f>
        <v>　</v>
      </c>
      <c r="I714" s="245"/>
      <c r="J714" s="246" t="str">
        <f t="shared" ref="J714:J720" si="148">IF(I714="","",IF(LEN(I714)=5,LEFT(I714,1)&amp;":"&amp;MID(I714,2,2)&amp;"."&amp;RIGHT(I714,2),LEFT(I714,2)&amp;"."&amp;RIGHT(I714,2)))</f>
        <v/>
      </c>
      <c r="K714" s="99" t="str">
        <f>IF(J714="","",RANK(I714,I714:I720,1))</f>
        <v/>
      </c>
      <c r="L714" s="100" t="str">
        <f>IF(I714="","",IF(I714&gt;M712,"","※"))</f>
        <v/>
      </c>
      <c r="M714" s="247" t="str">
        <f t="shared" ref="M714:M720" si="149">IF($J714="","",RANK(I714,$I$714:$I$720,1))</f>
        <v/>
      </c>
      <c r="N714" s="248"/>
    </row>
    <row r="715" spans="1:14" s="242" customFormat="1" ht="19.5" customHeight="1">
      <c r="D715" s="92" t="s">
        <v>181</v>
      </c>
      <c r="E715" s="93" t="str">
        <f>CONCATENATE(E713,"-",B713,"-",D715)</f>
        <v>43-1-2</v>
      </c>
      <c r="F715" s="125" t="str">
        <f>VLOOKUP(E1:E7010,種目一覧!D1:F506,3,0)</f>
        <v>　</v>
      </c>
      <c r="G715" s="95">
        <f>VLOOKUP(E1:E7010,種目一覧!D1:G506,4,0)</f>
        <v>0</v>
      </c>
      <c r="H715" s="96" t="str">
        <f>VLOOKUP(E1:E7010,種目一覧!D1:E506,2,0)</f>
        <v>　</v>
      </c>
      <c r="I715" s="245"/>
      <c r="J715" s="246" t="str">
        <f t="shared" si="148"/>
        <v/>
      </c>
      <c r="K715" s="99" t="str">
        <f>IF(J715="","",RANK(I715,I714:I720,1))</f>
        <v/>
      </c>
      <c r="L715" s="100" t="str">
        <f>IF(I715="","",IF(I715&gt;M712,"","※"))</f>
        <v/>
      </c>
      <c r="M715" s="247" t="str">
        <f t="shared" si="149"/>
        <v/>
      </c>
      <c r="N715" s="248"/>
    </row>
    <row r="716" spans="1:14" s="242" customFormat="1" ht="19.5" customHeight="1">
      <c r="D716" s="92" t="s">
        <v>182</v>
      </c>
      <c r="E716" s="93" t="str">
        <f>CONCATENATE(E713,"-",B713,"-",D716)</f>
        <v>43-1-3</v>
      </c>
      <c r="F716" s="125" t="str">
        <f>VLOOKUP(E1:E7010,種目一覧!D1:F506,3,0)</f>
        <v>SMBC</v>
      </c>
      <c r="G716" s="103" t="str">
        <f>VLOOKUP(E1:E7010,種目一覧!D1:G506,4,0)</f>
        <v>えすえむびーしー</v>
      </c>
      <c r="H716" s="96" t="str">
        <f>VLOOKUP(E1:E7010,種目一覧!D1:E506,2,0)</f>
        <v>三井住友銀行</v>
      </c>
      <c r="I716" s="245"/>
      <c r="J716" s="246" t="str">
        <f t="shared" si="148"/>
        <v/>
      </c>
      <c r="K716" s="99" t="str">
        <f>IF(J716="","",RANK(I716,I714:I720,1))</f>
        <v/>
      </c>
      <c r="L716" s="100" t="str">
        <f>IF(I716="","",IF(I716&gt;M712,"","※"))</f>
        <v/>
      </c>
      <c r="M716" s="247" t="str">
        <f t="shared" si="149"/>
        <v/>
      </c>
      <c r="N716" s="248"/>
    </row>
    <row r="717" spans="1:14" s="242" customFormat="1" ht="19.5" customHeight="1">
      <c r="D717" s="92" t="s">
        <v>183</v>
      </c>
      <c r="E717" s="93" t="str">
        <f>CONCATENATE(E713,"-",B713,"-",D717)</f>
        <v>43-1-4</v>
      </c>
      <c r="F717" s="125" t="str">
        <f>VLOOKUP(E1:E7010,種目一覧!D1:F506,3,0)</f>
        <v>三井住友信託</v>
      </c>
      <c r="G717" s="103" t="str">
        <f>VLOOKUP(E1:E7010,種目一覧!D1:G506,4,0)</f>
        <v>みついすみともしんたく</v>
      </c>
      <c r="H717" s="96" t="str">
        <f>VLOOKUP(E1:E7010,種目一覧!D1:E506,2,0)</f>
        <v>三井住友信託</v>
      </c>
      <c r="I717" s="245"/>
      <c r="J717" s="246" t="str">
        <f t="shared" si="148"/>
        <v/>
      </c>
      <c r="K717" s="99" t="str">
        <f>IF(J717="","",RANK(I717,I714:I720,1))</f>
        <v/>
      </c>
      <c r="L717" s="100" t="str">
        <f>IF(I717="","",IF(I717&gt;M712,"","※"))</f>
        <v/>
      </c>
      <c r="M717" s="247" t="str">
        <f t="shared" si="149"/>
        <v/>
      </c>
      <c r="N717" s="248"/>
    </row>
    <row r="718" spans="1:14" s="242" customFormat="1" ht="19.5" customHeight="1">
      <c r="D718" s="92" t="s">
        <v>184</v>
      </c>
      <c r="E718" s="93" t="str">
        <f>CONCATENATE(E713,"-",B713,"-",D718)</f>
        <v>43-1-5</v>
      </c>
      <c r="F718" s="125" t="str">
        <f>VLOOKUP(E1:E7010,種目一覧!D1:F506,3,0)</f>
        <v>　</v>
      </c>
      <c r="G718" s="95">
        <f>VLOOKUP(E1:E7010,種目一覧!D1:G506,4,0)</f>
        <v>0</v>
      </c>
      <c r="H718" s="96" t="str">
        <f>VLOOKUP(E1:E7010,種目一覧!D1:E506,2,0)</f>
        <v>　</v>
      </c>
      <c r="I718" s="245"/>
      <c r="J718" s="246" t="str">
        <f t="shared" si="148"/>
        <v/>
      </c>
      <c r="K718" s="99" t="str">
        <f>IF(J718="","",RANK(I718,I714:I720,1))</f>
        <v/>
      </c>
      <c r="L718" s="100" t="str">
        <f>IF(I718="","",IF(I718&gt;M712,"","※"))</f>
        <v/>
      </c>
      <c r="M718" s="247" t="str">
        <f t="shared" si="149"/>
        <v/>
      </c>
      <c r="N718" s="248"/>
    </row>
    <row r="719" spans="1:14" s="242" customFormat="1" ht="19.5" customHeight="1">
      <c r="D719" s="104" t="s">
        <v>185</v>
      </c>
      <c r="E719" s="110" t="str">
        <f>CONCATENATE(E713,"-",B713,"-",D719)</f>
        <v>43-1-6</v>
      </c>
      <c r="F719" s="123" t="str">
        <f>VLOOKUP(E1:E7010,種目一覧!D1:F506,3,0)</f>
        <v>　</v>
      </c>
      <c r="G719" s="112">
        <f>VLOOKUP(E1:E7010,種目一覧!D1:G506,4,0)</f>
        <v>0</v>
      </c>
      <c r="H719" s="106" t="str">
        <f>VLOOKUP(E1:E7010,種目一覧!D1:E506,2,0)</f>
        <v>　</v>
      </c>
      <c r="I719" s="249"/>
      <c r="J719" s="250" t="str">
        <f t="shared" si="148"/>
        <v/>
      </c>
      <c r="K719" s="108" t="str">
        <f>IF(J719="","",RANK(I719,I714:I720,1))</f>
        <v/>
      </c>
      <c r="L719" s="109" t="str">
        <f>IF(I719="","",IF(I719&gt;M712,"","※"))</f>
        <v/>
      </c>
      <c r="M719" s="247" t="str">
        <f t="shared" si="149"/>
        <v/>
      </c>
      <c r="N719" s="248"/>
    </row>
    <row r="720" spans="1:14" s="242" customFormat="1" ht="19.5" hidden="1" customHeight="1">
      <c r="D720" s="104" t="s">
        <v>186</v>
      </c>
      <c r="E720" s="110" t="str">
        <f>CONCATENATE(E713,"-",B713,"-",D720)</f>
        <v>43-1-7</v>
      </c>
      <c r="F720" s="123" t="str">
        <f>VLOOKUP(E1:E7010,種目一覧!D1:F506,3,0)</f>
        <v>　</v>
      </c>
      <c r="G720" s="112">
        <f>VLOOKUP(E1:E7010,種目一覧!D1:G506,4,0)</f>
        <v>0</v>
      </c>
      <c r="H720" s="106" t="str">
        <f>VLOOKUP(E1:E7010,種目一覧!D1:E506,2,0)</f>
        <v>　</v>
      </c>
      <c r="I720" s="249"/>
      <c r="J720" s="250" t="str">
        <f t="shared" si="148"/>
        <v/>
      </c>
      <c r="K720" s="108" t="str">
        <f>IF(J720="","",RANK(I720,I714:I720,1))</f>
        <v/>
      </c>
      <c r="L720" s="109" t="str">
        <f>IF(I720="","",IF(I720&gt;M712,"","※"))</f>
        <v/>
      </c>
      <c r="M720" s="247" t="str">
        <f t="shared" si="149"/>
        <v/>
      </c>
      <c r="N720" s="248"/>
    </row>
  </sheetData>
  <phoneticPr fontId="17"/>
  <conditionalFormatting sqref="I3:I9 I13:I19 I23:I29 I33:I39 I43:I49 I53:I59 I63:I69 I73:I79 I83:I89 I93:I99 I103:I109 I113:I119 I123:I129 I133:I139 I143:I149 I153:I159 I163:I169 I194:I200 I204:I210 I214:I220 I224:I230 I234:I240 I244:I251 I254:I260 I264:I270 I274:I280 I284:I290 I295:I301 I305:I311 I315:I321 I325:I331 I335:I341 I345:I351 I355:I361 I365:I371 I375:I381 I385:I391 I395:I401 I405:I411 I415:I421 I425:I431 I435:I441 I445:I451 I455:I461 I486:I492 I495:I501 I505:I511 I515:I521 I525:I531 I535:I541 I545:I551 I555:I561 I565:I571 I574:I580 I584:I590 I594:I600 I604:I610 I614:I620 I624:I630 I634:I640 I644:I650 I654:I660 I664:I670 I674:I680 I684:I690 I694:I700 I704:I710 I714:I720">
    <cfRule type="cellIs" dxfId="0" priority="1" stopIfTrue="1" operator="lessThan">
      <formula>0</formula>
    </cfRule>
  </conditionalFormatting>
  <pageMargins left="0.98425200000000002" right="0.98425200000000002" top="0.98425200000000002" bottom="0.98425200000000002" header="0.31496099999999999" footer="0.39370100000000002"/>
  <pageSetup scale="56" orientation="portrait"/>
  <headerFooter>
    <oddFooter>&amp;C&amp;"ヒラギノ角ゴ ProN W3,Regular"&amp;12&amp;K000000&amp;P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S579"/>
  <sheetViews>
    <sheetView defaultGridColor="0" colorId="10" workbookViewId="0">
      <selection sqref="A1:J1"/>
    </sheetView>
  </sheetViews>
  <sheetFormatPr defaultColWidth="8.75" defaultRowHeight="13.5" customHeight="1"/>
  <cols>
    <col min="1" max="1" width="3.75" style="287" customWidth="1"/>
    <col min="2" max="3" width="12.625" style="287" customWidth="1"/>
    <col min="4" max="5" width="12.5" style="287" customWidth="1"/>
    <col min="6" max="6" width="10.875" style="287" customWidth="1"/>
    <col min="7" max="7" width="8.75" style="287" hidden="1" customWidth="1"/>
    <col min="8" max="11" width="8.75" style="242" customWidth="1"/>
    <col min="12" max="12" width="11" style="288" customWidth="1"/>
    <col min="13" max="13" width="8.75" style="242" customWidth="1"/>
    <col min="14" max="14" width="7.5" style="287" customWidth="1"/>
    <col min="15" max="15" width="8.125" style="242" customWidth="1"/>
    <col min="16" max="16" width="6.125" style="287" customWidth="1"/>
    <col min="17" max="17" width="6.5" style="287" customWidth="1"/>
    <col min="18" max="18" width="6.625" style="287" customWidth="1"/>
    <col min="19" max="20" width="8.125" style="242" customWidth="1"/>
    <col min="21" max="253" width="8.75" style="242" customWidth="1"/>
    <col min="254" max="254" width="8.75" style="1" customWidth="1"/>
    <col min="255" max="16384" width="8.75" style="1"/>
  </cols>
  <sheetData>
    <row r="2" spans="1:20" s="242" customFormat="1" ht="16.149999999999999" customHeight="1">
      <c r="A2" s="289" t="s">
        <v>446</v>
      </c>
      <c r="B2" s="289" t="s">
        <v>447</v>
      </c>
      <c r="D2" s="289" t="s">
        <v>448</v>
      </c>
      <c r="E2" s="289" t="s">
        <v>449</v>
      </c>
      <c r="F2" s="289" t="s">
        <v>450</v>
      </c>
      <c r="H2" s="290" t="s">
        <v>26</v>
      </c>
      <c r="I2" s="290" t="s">
        <v>441</v>
      </c>
      <c r="J2" s="290" t="s">
        <v>451</v>
      </c>
      <c r="K2" s="291" t="s">
        <v>452</v>
      </c>
      <c r="L2" s="292" t="s">
        <v>453</v>
      </c>
      <c r="M2" s="293" t="s">
        <v>454</v>
      </c>
      <c r="N2" s="294" t="s">
        <v>372</v>
      </c>
      <c r="O2" s="290" t="s">
        <v>369</v>
      </c>
      <c r="P2" s="368" t="s">
        <v>631</v>
      </c>
      <c r="Q2" s="289" t="s">
        <v>255</v>
      </c>
      <c r="R2" s="289" t="s">
        <v>371</v>
      </c>
      <c r="S2" s="290" t="s">
        <v>11</v>
      </c>
      <c r="T2" s="290" t="s">
        <v>455</v>
      </c>
    </row>
    <row r="3" spans="1:20" s="242" customFormat="1" ht="16.149999999999999" customHeight="1">
      <c r="A3" s="289" t="s">
        <v>179</v>
      </c>
      <c r="B3" s="289" t="str">
        <f>種目一覧!E3</f>
        <v>三井住友銀行</v>
      </c>
      <c r="C3" s="289" t="str">
        <f>種目一覧!G3</f>
        <v>にしだ　ちかこ</v>
      </c>
      <c r="D3" s="289" t="str">
        <f>種目一覧!F3</f>
        <v>西田　史子</v>
      </c>
      <c r="E3" s="289" t="str">
        <f t="shared" ref="E3:E9" si="0">IF(K3&lt;=C$10,"※","")</f>
        <v/>
      </c>
      <c r="F3" s="289" t="str">
        <f>種目一覧!H3</f>
        <v>W-100IM</v>
      </c>
      <c r="H3" s="242">
        <f>種目一覧!L3</f>
        <v>99999</v>
      </c>
      <c r="I3" s="290" t="str">
        <f t="shared" ref="I3:I9" si="1">IF(H3=99999,"",RANK(H3,H$3:H$9,1))</f>
        <v/>
      </c>
      <c r="J3" s="290"/>
      <c r="K3" s="295">
        <f t="shared" ref="K3:K9" si="2">IF(J3="",99999,IF(J3&gt;2,99999,H3))</f>
        <v>99999</v>
      </c>
      <c r="L3" s="292" t="str">
        <f t="shared" ref="L3:L9" si="3">IF(K3=99999,"",RANK(K3,K$3:K$9,1))</f>
        <v/>
      </c>
      <c r="M3" s="296">
        <f t="shared" ref="M3:M9" si="4">IF(L3="",0,IF(L3=1,7,IF(L3=2,6,IF(L3=3,5,IF(L3=4,4,IF(L3=5,3,IF(L3=6,2,IF(L3=7,1,0))))))))</f>
        <v>0</v>
      </c>
      <c r="N3" s="297">
        <f>IF($B3=N$2,$M3,0)</f>
        <v>0</v>
      </c>
      <c r="O3" s="242">
        <f t="shared" ref="N3:S9" si="5">IF($B3=O$2,$M3,0)</f>
        <v>0</v>
      </c>
      <c r="P3" s="287">
        <f t="shared" si="5"/>
        <v>0</v>
      </c>
      <c r="Q3" s="287">
        <f t="shared" si="5"/>
        <v>0</v>
      </c>
      <c r="R3" s="287">
        <f t="shared" si="5"/>
        <v>0</v>
      </c>
      <c r="S3" s="242">
        <f t="shared" si="5"/>
        <v>0</v>
      </c>
      <c r="T3" s="242">
        <f t="shared" ref="T3:T9" si="6">SUM(N3:S3)-M3</f>
        <v>0</v>
      </c>
    </row>
    <row r="4" spans="1:20" s="242" customFormat="1" ht="16.149999999999999" customHeight="1">
      <c r="A4" s="289" t="s">
        <v>179</v>
      </c>
      <c r="B4" s="289" t="str">
        <f>種目一覧!E4</f>
        <v>三井住友銀行</v>
      </c>
      <c r="C4" s="289" t="str">
        <f>種目一覧!G4</f>
        <v>り　はんびっ</v>
      </c>
      <c r="D4" s="289" t="str">
        <f>種目一覧!F4</f>
        <v>李　ハンビッ</v>
      </c>
      <c r="E4" s="289" t="str">
        <f t="shared" si="0"/>
        <v/>
      </c>
      <c r="F4" s="289" t="str">
        <f>種目一覧!H4</f>
        <v>W-100IM</v>
      </c>
      <c r="H4" s="242">
        <f>種目一覧!L4</f>
        <v>99999</v>
      </c>
      <c r="I4" s="290" t="str">
        <f t="shared" si="1"/>
        <v/>
      </c>
      <c r="J4" s="290"/>
      <c r="K4" s="295">
        <f t="shared" si="2"/>
        <v>99999</v>
      </c>
      <c r="L4" s="292" t="str">
        <f t="shared" si="3"/>
        <v/>
      </c>
      <c r="M4" s="296">
        <f t="shared" si="4"/>
        <v>0</v>
      </c>
      <c r="N4" s="297">
        <f t="shared" si="5"/>
        <v>0</v>
      </c>
      <c r="O4" s="242">
        <f t="shared" si="5"/>
        <v>0</v>
      </c>
      <c r="P4" s="287">
        <f t="shared" si="5"/>
        <v>0</v>
      </c>
      <c r="Q4" s="287">
        <f t="shared" si="5"/>
        <v>0</v>
      </c>
      <c r="R4" s="287">
        <f t="shared" si="5"/>
        <v>0</v>
      </c>
      <c r="S4" s="242">
        <f t="shared" si="5"/>
        <v>0</v>
      </c>
      <c r="T4" s="242">
        <f t="shared" si="6"/>
        <v>0</v>
      </c>
    </row>
    <row r="5" spans="1:20" s="242" customFormat="1" ht="16.149999999999999" customHeight="1">
      <c r="A5" s="289" t="s">
        <v>179</v>
      </c>
      <c r="B5" s="289" t="str">
        <f>種目一覧!E5</f>
        <v>　</v>
      </c>
      <c r="C5" s="287">
        <f>種目一覧!G5</f>
        <v>0</v>
      </c>
      <c r="D5" s="289" t="str">
        <f>種目一覧!F5</f>
        <v>　</v>
      </c>
      <c r="E5" s="289" t="str">
        <f t="shared" si="0"/>
        <v/>
      </c>
      <c r="F5" s="289" t="str">
        <f>種目一覧!H5</f>
        <v>W-100IM</v>
      </c>
      <c r="H5" s="242">
        <f>種目一覧!L5</f>
        <v>99999</v>
      </c>
      <c r="I5" s="290" t="str">
        <f t="shared" si="1"/>
        <v/>
      </c>
      <c r="J5" s="290"/>
      <c r="K5" s="295">
        <f t="shared" si="2"/>
        <v>99999</v>
      </c>
      <c r="L5" s="292" t="str">
        <f t="shared" si="3"/>
        <v/>
      </c>
      <c r="M5" s="296">
        <f t="shared" si="4"/>
        <v>0</v>
      </c>
      <c r="N5" s="297">
        <f t="shared" si="5"/>
        <v>0</v>
      </c>
      <c r="O5" s="242">
        <f t="shared" si="5"/>
        <v>0</v>
      </c>
      <c r="P5" s="287">
        <f t="shared" si="5"/>
        <v>0</v>
      </c>
      <c r="Q5" s="287">
        <f t="shared" si="5"/>
        <v>0</v>
      </c>
      <c r="R5" s="287">
        <f t="shared" si="5"/>
        <v>0</v>
      </c>
      <c r="S5" s="242">
        <f t="shared" si="5"/>
        <v>0</v>
      </c>
      <c r="T5" s="242">
        <f t="shared" si="6"/>
        <v>0</v>
      </c>
    </row>
    <row r="6" spans="1:20" s="242" customFormat="1" ht="16.149999999999999" customHeight="1">
      <c r="A6" s="289" t="s">
        <v>179</v>
      </c>
      <c r="B6" s="289" t="str">
        <f>種目一覧!E6</f>
        <v>　</v>
      </c>
      <c r="C6" s="287">
        <f>種目一覧!G6</f>
        <v>0</v>
      </c>
      <c r="D6" s="289" t="str">
        <f>種目一覧!F6</f>
        <v>　</v>
      </c>
      <c r="E6" s="289" t="str">
        <f t="shared" si="0"/>
        <v/>
      </c>
      <c r="F6" s="289" t="str">
        <f>種目一覧!H6</f>
        <v>W-100IM</v>
      </c>
      <c r="H6" s="242">
        <f>種目一覧!L6</f>
        <v>99999</v>
      </c>
      <c r="I6" s="290" t="str">
        <f t="shared" si="1"/>
        <v/>
      </c>
      <c r="J6" s="290"/>
      <c r="K6" s="295">
        <f t="shared" si="2"/>
        <v>99999</v>
      </c>
      <c r="L6" s="292" t="str">
        <f t="shared" si="3"/>
        <v/>
      </c>
      <c r="M6" s="296">
        <f t="shared" si="4"/>
        <v>0</v>
      </c>
      <c r="N6" s="297">
        <f t="shared" si="5"/>
        <v>0</v>
      </c>
      <c r="O6" s="242">
        <f t="shared" si="5"/>
        <v>0</v>
      </c>
      <c r="P6" s="287">
        <f t="shared" si="5"/>
        <v>0</v>
      </c>
      <c r="Q6" s="287">
        <f t="shared" si="5"/>
        <v>0</v>
      </c>
      <c r="R6" s="287">
        <f t="shared" si="5"/>
        <v>0</v>
      </c>
      <c r="S6" s="242">
        <f t="shared" si="5"/>
        <v>0</v>
      </c>
      <c r="T6" s="242">
        <f t="shared" si="6"/>
        <v>0</v>
      </c>
    </row>
    <row r="7" spans="1:20" s="242" customFormat="1" ht="16.149999999999999" customHeight="1">
      <c r="A7" s="289" t="s">
        <v>179</v>
      </c>
      <c r="B7" s="289" t="str">
        <f>種目一覧!E7</f>
        <v>　</v>
      </c>
      <c r="C7" s="287">
        <f>種目一覧!G7</f>
        <v>0</v>
      </c>
      <c r="D7" s="289" t="str">
        <f>種目一覧!F7</f>
        <v>　</v>
      </c>
      <c r="E7" s="289" t="str">
        <f t="shared" si="0"/>
        <v/>
      </c>
      <c r="F7" s="289" t="str">
        <f>種目一覧!H7</f>
        <v>W-100IM</v>
      </c>
      <c r="H7" s="242">
        <f>種目一覧!L7</f>
        <v>99999</v>
      </c>
      <c r="I7" s="290" t="str">
        <f t="shared" si="1"/>
        <v/>
      </c>
      <c r="J7" s="290"/>
      <c r="K7" s="295">
        <f t="shared" si="2"/>
        <v>99999</v>
      </c>
      <c r="L7" s="292" t="str">
        <f t="shared" si="3"/>
        <v/>
      </c>
      <c r="M7" s="296">
        <f t="shared" si="4"/>
        <v>0</v>
      </c>
      <c r="N7" s="297">
        <f t="shared" si="5"/>
        <v>0</v>
      </c>
      <c r="O7" s="242">
        <f t="shared" si="5"/>
        <v>0</v>
      </c>
      <c r="P7" s="287">
        <f t="shared" si="5"/>
        <v>0</v>
      </c>
      <c r="Q7" s="287">
        <f t="shared" si="5"/>
        <v>0</v>
      </c>
      <c r="R7" s="287">
        <f t="shared" si="5"/>
        <v>0</v>
      </c>
      <c r="S7" s="242">
        <f t="shared" si="5"/>
        <v>0</v>
      </c>
      <c r="T7" s="242">
        <f t="shared" si="6"/>
        <v>0</v>
      </c>
    </row>
    <row r="8" spans="1:20" s="242" customFormat="1" ht="16.149999999999999" customHeight="1">
      <c r="A8" s="289" t="s">
        <v>179</v>
      </c>
      <c r="B8" s="289" t="str">
        <f>種目一覧!E8</f>
        <v>　</v>
      </c>
      <c r="C8" s="289">
        <f>種目一覧!G8</f>
        <v>0</v>
      </c>
      <c r="D8" s="289" t="str">
        <f>種目一覧!F8</f>
        <v>　</v>
      </c>
      <c r="E8" s="289" t="str">
        <f t="shared" si="0"/>
        <v/>
      </c>
      <c r="F8" s="289" t="str">
        <f>種目一覧!H8</f>
        <v>W-100IM</v>
      </c>
      <c r="H8" s="242">
        <f>種目一覧!L8</f>
        <v>99999</v>
      </c>
      <c r="I8" s="290" t="str">
        <f t="shared" si="1"/>
        <v/>
      </c>
      <c r="J8" s="290"/>
      <c r="K8" s="295">
        <f t="shared" si="2"/>
        <v>99999</v>
      </c>
      <c r="L8" s="292" t="str">
        <f t="shared" si="3"/>
        <v/>
      </c>
      <c r="M8" s="296">
        <f t="shared" si="4"/>
        <v>0</v>
      </c>
      <c r="N8" s="297">
        <f t="shared" si="5"/>
        <v>0</v>
      </c>
      <c r="O8" s="242">
        <f t="shared" si="5"/>
        <v>0</v>
      </c>
      <c r="P8" s="287">
        <f t="shared" si="5"/>
        <v>0</v>
      </c>
      <c r="Q8" s="287">
        <f t="shared" si="5"/>
        <v>0</v>
      </c>
      <c r="R8" s="287">
        <f t="shared" si="5"/>
        <v>0</v>
      </c>
      <c r="S8" s="242">
        <f t="shared" si="5"/>
        <v>0</v>
      </c>
      <c r="T8" s="242">
        <f t="shared" si="6"/>
        <v>0</v>
      </c>
    </row>
    <row r="9" spans="1:20" s="242" customFormat="1" ht="16.149999999999999" customHeight="1">
      <c r="A9" s="298" t="s">
        <v>179</v>
      </c>
      <c r="B9" s="299">
        <f>種目一覧!E9</f>
        <v>0</v>
      </c>
      <c r="C9" s="299">
        <f>種目一覧!G9</f>
        <v>0</v>
      </c>
      <c r="D9" s="299">
        <f>種目一覧!F9</f>
        <v>0</v>
      </c>
      <c r="E9" s="298" t="str">
        <f t="shared" si="0"/>
        <v/>
      </c>
      <c r="F9" s="298" t="str">
        <f>種目一覧!H9</f>
        <v>W-100IM</v>
      </c>
      <c r="H9" s="300">
        <f>種目一覧!L9</f>
        <v>99999</v>
      </c>
      <c r="I9" s="301" t="str">
        <f t="shared" si="1"/>
        <v/>
      </c>
      <c r="J9" s="301"/>
      <c r="K9" s="302">
        <f t="shared" si="2"/>
        <v>99999</v>
      </c>
      <c r="L9" s="303" t="str">
        <f t="shared" si="3"/>
        <v/>
      </c>
      <c r="M9" s="304">
        <f t="shared" si="4"/>
        <v>0</v>
      </c>
      <c r="N9" s="305">
        <f t="shared" si="5"/>
        <v>0</v>
      </c>
      <c r="O9" s="300">
        <f t="shared" si="5"/>
        <v>0</v>
      </c>
      <c r="P9" s="299">
        <f t="shared" si="5"/>
        <v>0</v>
      </c>
      <c r="Q9" s="299">
        <f t="shared" si="5"/>
        <v>0</v>
      </c>
      <c r="R9" s="299">
        <f t="shared" si="5"/>
        <v>0</v>
      </c>
      <c r="S9" s="300">
        <f t="shared" si="5"/>
        <v>0</v>
      </c>
      <c r="T9" s="300">
        <f t="shared" si="6"/>
        <v>0</v>
      </c>
    </row>
    <row r="10" spans="1:20" s="306" customFormat="1" ht="16.149999999999999" customHeight="1">
      <c r="A10" s="307" t="s">
        <v>179</v>
      </c>
      <c r="B10" s="211" t="s">
        <v>456</v>
      </c>
      <c r="C10" s="308">
        <v>11043</v>
      </c>
      <c r="F10" s="211" t="str">
        <f>F9</f>
        <v>W-100IM</v>
      </c>
      <c r="G10" s="211" t="s">
        <v>423</v>
      </c>
      <c r="N10" s="309">
        <f t="shared" ref="N10:S10" si="7">SUM(N3:N9)</f>
        <v>0</v>
      </c>
      <c r="O10" s="310">
        <f t="shared" si="7"/>
        <v>0</v>
      </c>
      <c r="P10" s="308">
        <f t="shared" si="7"/>
        <v>0</v>
      </c>
      <c r="Q10" s="308">
        <f t="shared" si="7"/>
        <v>0</v>
      </c>
      <c r="R10" s="308">
        <f t="shared" si="7"/>
        <v>0</v>
      </c>
      <c r="S10" s="310">
        <f t="shared" si="7"/>
        <v>0</v>
      </c>
    </row>
    <row r="11" spans="1:20" s="306" customFormat="1" ht="16.149999999999999" customHeight="1">
      <c r="A11" s="44" t="s">
        <v>179</v>
      </c>
      <c r="N11" s="311" t="str">
        <f t="shared" ref="N11:S11" si="8">IF(COUNTIF(N3:N9,"&lt;&gt;0")&gt;2,"警告！","")</f>
        <v/>
      </c>
      <c r="O11" s="312" t="str">
        <f t="shared" si="8"/>
        <v/>
      </c>
      <c r="P11" s="46" t="str">
        <f t="shared" si="8"/>
        <v/>
      </c>
      <c r="Q11" s="46" t="str">
        <f t="shared" si="8"/>
        <v/>
      </c>
      <c r="R11" s="46" t="str">
        <f t="shared" si="8"/>
        <v/>
      </c>
      <c r="S11" s="312" t="str">
        <f t="shared" si="8"/>
        <v/>
      </c>
    </row>
    <row r="12" spans="1:20" s="242" customFormat="1" ht="16.149999999999999" customHeight="1">
      <c r="A12" s="313" t="s">
        <v>154</v>
      </c>
      <c r="B12" s="313" t="str">
        <f>種目一覧!E10</f>
        <v>三井住友銀行</v>
      </c>
      <c r="C12" s="313" t="str">
        <f>種目一覧!G10</f>
        <v>うちだ　たえこ</v>
      </c>
      <c r="D12" s="313" t="str">
        <f>種目一覧!F10</f>
        <v>内田　妙子</v>
      </c>
      <c r="E12" s="313" t="str">
        <f t="shared" ref="E12:E25" si="9">IF(K12&lt;=C$26,"※","")</f>
        <v/>
      </c>
      <c r="F12" s="313" t="str">
        <f>種目一覧!H10</f>
        <v>W-25Fr</v>
      </c>
      <c r="H12" s="314">
        <f>種目一覧!L10</f>
        <v>99999</v>
      </c>
      <c r="I12" s="315" t="str">
        <f t="shared" ref="I12:I25" si="10">IF(H12=99999,"",RANK(H12,H$12:H$25,1))</f>
        <v/>
      </c>
      <c r="J12" s="315"/>
      <c r="K12" s="316">
        <f t="shared" ref="K12:K25" si="11">IF(J12="",99999,IF(J12&gt;2,99999,H12))</f>
        <v>99999</v>
      </c>
      <c r="L12" s="292" t="str">
        <f t="shared" ref="L12:L25" si="12">IF(K12=99999,"",RANK(K12,K$12:K$25,1))</f>
        <v/>
      </c>
      <c r="M12" s="317">
        <f t="shared" ref="M12:M25" si="13">IF(L12="",0,IF(L12=1,7,IF(L12=2,6,IF(L12=3,5,IF(L12=4,4,IF(L12=5,3,IF(L12=6,2,IF(L12=7,1,0))))))))</f>
        <v>0</v>
      </c>
      <c r="N12" s="318">
        <f t="shared" ref="N12:S25" si="14">IF($B12=N$2,$M12,0)</f>
        <v>0</v>
      </c>
      <c r="O12" s="314">
        <f t="shared" si="14"/>
        <v>0</v>
      </c>
      <c r="P12" s="319">
        <f t="shared" si="14"/>
        <v>0</v>
      </c>
      <c r="Q12" s="319">
        <f t="shared" si="14"/>
        <v>0</v>
      </c>
      <c r="R12" s="319">
        <f t="shared" si="14"/>
        <v>0</v>
      </c>
      <c r="S12" s="314">
        <f t="shared" si="14"/>
        <v>0</v>
      </c>
      <c r="T12" s="314">
        <f t="shared" ref="T12:T25" si="15">SUM(N12:S12)-M12</f>
        <v>0</v>
      </c>
    </row>
    <row r="13" spans="1:20" s="242" customFormat="1" ht="12.75" customHeight="1">
      <c r="A13" s="289" t="s">
        <v>154</v>
      </c>
      <c r="B13" s="289" t="str">
        <f>種目一覧!E11</f>
        <v>三井住友銀行</v>
      </c>
      <c r="C13" s="289" t="str">
        <f>種目一覧!G11</f>
        <v>ふくい　ゆきな</v>
      </c>
      <c r="D13" s="289" t="str">
        <f>種目一覧!F11</f>
        <v>福井　友希那</v>
      </c>
      <c r="E13" s="289" t="str">
        <f t="shared" si="9"/>
        <v/>
      </c>
      <c r="F13" s="289" t="str">
        <f>種目一覧!H11</f>
        <v>W-25Fr</v>
      </c>
      <c r="H13" s="242">
        <f>種目一覧!L11</f>
        <v>99999</v>
      </c>
      <c r="I13" s="290" t="str">
        <f t="shared" si="10"/>
        <v/>
      </c>
      <c r="J13" s="290"/>
      <c r="K13" s="295">
        <f t="shared" si="11"/>
        <v>99999</v>
      </c>
      <c r="L13" s="292" t="str">
        <f t="shared" si="12"/>
        <v/>
      </c>
      <c r="M13" s="296">
        <f t="shared" si="13"/>
        <v>0</v>
      </c>
      <c r="N13" s="297">
        <f t="shared" si="14"/>
        <v>0</v>
      </c>
      <c r="O13" s="242">
        <f t="shared" si="14"/>
        <v>0</v>
      </c>
      <c r="P13" s="287">
        <f t="shared" si="14"/>
        <v>0</v>
      </c>
      <c r="Q13" s="287">
        <f t="shared" si="14"/>
        <v>0</v>
      </c>
      <c r="R13" s="287">
        <f t="shared" si="14"/>
        <v>0</v>
      </c>
      <c r="S13" s="242">
        <f t="shared" si="14"/>
        <v>0</v>
      </c>
      <c r="T13" s="242">
        <f t="shared" si="15"/>
        <v>0</v>
      </c>
    </row>
    <row r="14" spans="1:20" s="242" customFormat="1" ht="16.149999999999999" customHeight="1">
      <c r="A14" s="289" t="s">
        <v>154</v>
      </c>
      <c r="B14" s="289" t="str">
        <f>種目一覧!E12</f>
        <v>三菱UFJ銀行</v>
      </c>
      <c r="C14" s="289" t="str">
        <f>種目一覧!G12</f>
        <v>はせ　ゆきな</v>
      </c>
      <c r="D14" s="289" t="str">
        <f>種目一覧!F12</f>
        <v>長谷　雪那</v>
      </c>
      <c r="E14" s="289" t="str">
        <f t="shared" si="9"/>
        <v/>
      </c>
      <c r="F14" s="289" t="str">
        <f>種目一覧!H12</f>
        <v>W-25Fr</v>
      </c>
      <c r="H14" s="242">
        <f>種目一覧!L12</f>
        <v>99999</v>
      </c>
      <c r="I14" s="290" t="str">
        <f t="shared" si="10"/>
        <v/>
      </c>
      <c r="J14" s="290"/>
      <c r="K14" s="295">
        <f t="shared" si="11"/>
        <v>99999</v>
      </c>
      <c r="L14" s="292" t="str">
        <f t="shared" si="12"/>
        <v/>
      </c>
      <c r="M14" s="296">
        <f t="shared" si="13"/>
        <v>0</v>
      </c>
      <c r="N14" s="297">
        <f t="shared" si="14"/>
        <v>0</v>
      </c>
      <c r="O14" s="242">
        <f t="shared" si="14"/>
        <v>0</v>
      </c>
      <c r="P14" s="287">
        <f t="shared" si="14"/>
        <v>0</v>
      </c>
      <c r="Q14" s="287">
        <f t="shared" si="14"/>
        <v>0</v>
      </c>
      <c r="R14" s="287">
        <f t="shared" si="14"/>
        <v>0</v>
      </c>
      <c r="S14" s="242">
        <f t="shared" si="14"/>
        <v>0</v>
      </c>
      <c r="T14" s="242">
        <f t="shared" si="15"/>
        <v>0</v>
      </c>
    </row>
    <row r="15" spans="1:20" s="242" customFormat="1" ht="16.149999999999999" customHeight="1">
      <c r="A15" s="289" t="s">
        <v>154</v>
      </c>
      <c r="B15" s="289" t="str">
        <f>種目一覧!E13</f>
        <v>三井住友銀行</v>
      </c>
      <c r="C15" s="289" t="str">
        <f>種目一覧!G13</f>
        <v>さいとう　かずよ</v>
      </c>
      <c r="D15" s="289" t="str">
        <f>種目一覧!F13</f>
        <v>齊藤　和世</v>
      </c>
      <c r="E15" s="289" t="str">
        <f t="shared" si="9"/>
        <v/>
      </c>
      <c r="F15" s="289" t="str">
        <f>種目一覧!H13</f>
        <v>W-25Fr</v>
      </c>
      <c r="H15" s="242">
        <f>種目一覧!L13</f>
        <v>99999</v>
      </c>
      <c r="I15" s="290" t="str">
        <f t="shared" si="10"/>
        <v/>
      </c>
      <c r="J15" s="290"/>
      <c r="K15" s="295">
        <f t="shared" si="11"/>
        <v>99999</v>
      </c>
      <c r="L15" s="292" t="str">
        <f t="shared" si="12"/>
        <v/>
      </c>
      <c r="M15" s="296">
        <f t="shared" si="13"/>
        <v>0</v>
      </c>
      <c r="N15" s="297">
        <f t="shared" si="14"/>
        <v>0</v>
      </c>
      <c r="O15" s="242">
        <f t="shared" si="14"/>
        <v>0</v>
      </c>
      <c r="P15" s="287">
        <f t="shared" si="14"/>
        <v>0</v>
      </c>
      <c r="Q15" s="287">
        <f t="shared" si="14"/>
        <v>0</v>
      </c>
      <c r="R15" s="287">
        <f t="shared" si="14"/>
        <v>0</v>
      </c>
      <c r="S15" s="242">
        <f t="shared" si="14"/>
        <v>0</v>
      </c>
      <c r="T15" s="242">
        <f t="shared" si="15"/>
        <v>0</v>
      </c>
    </row>
    <row r="16" spans="1:20" s="242" customFormat="1" ht="16.149999999999999" customHeight="1">
      <c r="A16" s="289" t="s">
        <v>154</v>
      </c>
      <c r="B16" s="289" t="str">
        <f>種目一覧!E14</f>
        <v>　</v>
      </c>
      <c r="C16" s="287">
        <f>種目一覧!G14</f>
        <v>0</v>
      </c>
      <c r="D16" s="289" t="str">
        <f>種目一覧!F14</f>
        <v>　</v>
      </c>
      <c r="E16" s="289" t="str">
        <f t="shared" si="9"/>
        <v/>
      </c>
      <c r="F16" s="289" t="str">
        <f>種目一覧!H14</f>
        <v>W-25Fr</v>
      </c>
      <c r="H16" s="242">
        <f>種目一覧!L14</f>
        <v>99999</v>
      </c>
      <c r="I16" s="290" t="str">
        <f t="shared" si="10"/>
        <v/>
      </c>
      <c r="J16" s="290"/>
      <c r="K16" s="295">
        <f t="shared" si="11"/>
        <v>99999</v>
      </c>
      <c r="L16" s="292" t="str">
        <f t="shared" si="12"/>
        <v/>
      </c>
      <c r="M16" s="296">
        <f t="shared" si="13"/>
        <v>0</v>
      </c>
      <c r="N16" s="297">
        <f t="shared" si="14"/>
        <v>0</v>
      </c>
      <c r="O16" s="242">
        <f t="shared" si="14"/>
        <v>0</v>
      </c>
      <c r="P16" s="287">
        <f t="shared" si="14"/>
        <v>0</v>
      </c>
      <c r="Q16" s="287">
        <f t="shared" si="14"/>
        <v>0</v>
      </c>
      <c r="R16" s="287">
        <f t="shared" si="14"/>
        <v>0</v>
      </c>
      <c r="S16" s="242">
        <f t="shared" si="14"/>
        <v>0</v>
      </c>
      <c r="T16" s="242">
        <f t="shared" si="15"/>
        <v>0</v>
      </c>
    </row>
    <row r="17" spans="1:20" s="242" customFormat="1" ht="16.149999999999999" customHeight="1">
      <c r="A17" s="289" t="s">
        <v>154</v>
      </c>
      <c r="B17" s="289" t="str">
        <f>種目一覧!E15</f>
        <v>　</v>
      </c>
      <c r="C17" s="287">
        <f>種目一覧!G15</f>
        <v>0</v>
      </c>
      <c r="D17" s="289" t="str">
        <f>種目一覧!F15</f>
        <v>　</v>
      </c>
      <c r="E17" s="289" t="str">
        <f t="shared" si="9"/>
        <v/>
      </c>
      <c r="F17" s="289" t="str">
        <f>種目一覧!H15</f>
        <v>W-25Fr</v>
      </c>
      <c r="H17" s="242">
        <f>種目一覧!L15</f>
        <v>99999</v>
      </c>
      <c r="I17" s="290" t="str">
        <f t="shared" si="10"/>
        <v/>
      </c>
      <c r="J17" s="290"/>
      <c r="K17" s="295">
        <f t="shared" si="11"/>
        <v>99999</v>
      </c>
      <c r="L17" s="292" t="str">
        <f t="shared" si="12"/>
        <v/>
      </c>
      <c r="M17" s="296">
        <f t="shared" si="13"/>
        <v>0</v>
      </c>
      <c r="N17" s="297">
        <f t="shared" si="14"/>
        <v>0</v>
      </c>
      <c r="O17" s="242">
        <f t="shared" si="14"/>
        <v>0</v>
      </c>
      <c r="P17" s="287">
        <f t="shared" si="14"/>
        <v>0</v>
      </c>
      <c r="Q17" s="287">
        <f t="shared" si="14"/>
        <v>0</v>
      </c>
      <c r="R17" s="287">
        <f t="shared" si="14"/>
        <v>0</v>
      </c>
      <c r="S17" s="242">
        <f t="shared" si="14"/>
        <v>0</v>
      </c>
      <c r="T17" s="242">
        <f t="shared" si="15"/>
        <v>0</v>
      </c>
    </row>
    <row r="18" spans="1:20" s="242" customFormat="1" ht="16.149999999999999" customHeight="1">
      <c r="A18" s="289" t="s">
        <v>154</v>
      </c>
      <c r="B18" s="289" t="str">
        <f>種目一覧!E16</f>
        <v>　</v>
      </c>
      <c r="C18" s="287">
        <f>種目一覧!G16</f>
        <v>0</v>
      </c>
      <c r="D18" s="289" t="str">
        <f>種目一覧!F16</f>
        <v>　</v>
      </c>
      <c r="E18" s="289" t="str">
        <f t="shared" si="9"/>
        <v/>
      </c>
      <c r="F18" s="289" t="str">
        <f>種目一覧!H16</f>
        <v>W-25Fr</v>
      </c>
      <c r="H18" s="242">
        <f>種目一覧!L16</f>
        <v>99999</v>
      </c>
      <c r="I18" s="290" t="str">
        <f t="shared" si="10"/>
        <v/>
      </c>
      <c r="J18" s="290"/>
      <c r="K18" s="295">
        <f t="shared" si="11"/>
        <v>99999</v>
      </c>
      <c r="L18" s="292" t="str">
        <f t="shared" si="12"/>
        <v/>
      </c>
      <c r="M18" s="296">
        <f t="shared" si="13"/>
        <v>0</v>
      </c>
      <c r="N18" s="297">
        <f t="shared" si="14"/>
        <v>0</v>
      </c>
      <c r="O18" s="242">
        <f t="shared" si="14"/>
        <v>0</v>
      </c>
      <c r="P18" s="287">
        <f t="shared" si="14"/>
        <v>0</v>
      </c>
      <c r="Q18" s="287">
        <f t="shared" si="14"/>
        <v>0</v>
      </c>
      <c r="R18" s="287">
        <f t="shared" si="14"/>
        <v>0</v>
      </c>
      <c r="S18" s="242">
        <f t="shared" si="14"/>
        <v>0</v>
      </c>
      <c r="T18" s="242">
        <f t="shared" si="15"/>
        <v>0</v>
      </c>
    </row>
    <row r="19" spans="1:20" s="242" customFormat="1" ht="16.149999999999999" customHeight="1">
      <c r="A19" s="289" t="s">
        <v>154</v>
      </c>
      <c r="B19" s="289" t="str">
        <f>種目一覧!E17</f>
        <v>みずほ</v>
      </c>
      <c r="C19" s="289" t="str">
        <f>種目一覧!G17</f>
        <v>もちづき　あやか</v>
      </c>
      <c r="D19" s="289" t="str">
        <f>種目一覧!F17</f>
        <v>望月　彩圭</v>
      </c>
      <c r="E19" s="289" t="str">
        <f t="shared" si="9"/>
        <v/>
      </c>
      <c r="F19" s="289" t="str">
        <f>種目一覧!H17</f>
        <v>W-25Fr</v>
      </c>
      <c r="H19" s="242">
        <f>種目一覧!L17</f>
        <v>99999</v>
      </c>
      <c r="I19" s="290" t="str">
        <f t="shared" si="10"/>
        <v/>
      </c>
      <c r="J19" s="290"/>
      <c r="K19" s="295">
        <f t="shared" si="11"/>
        <v>99999</v>
      </c>
      <c r="L19" s="292" t="str">
        <f t="shared" si="12"/>
        <v/>
      </c>
      <c r="M19" s="296">
        <f t="shared" si="13"/>
        <v>0</v>
      </c>
      <c r="N19" s="297">
        <f t="shared" si="14"/>
        <v>0</v>
      </c>
      <c r="O19" s="242">
        <f t="shared" si="14"/>
        <v>0</v>
      </c>
      <c r="P19" s="287">
        <f t="shared" si="14"/>
        <v>0</v>
      </c>
      <c r="Q19" s="287">
        <f t="shared" si="14"/>
        <v>0</v>
      </c>
      <c r="R19" s="287">
        <f t="shared" si="14"/>
        <v>0</v>
      </c>
      <c r="S19" s="242">
        <f t="shared" si="14"/>
        <v>0</v>
      </c>
      <c r="T19" s="242">
        <f t="shared" si="15"/>
        <v>0</v>
      </c>
    </row>
    <row r="20" spans="1:20" s="242" customFormat="1" ht="16.149999999999999" customHeight="1">
      <c r="A20" s="289" t="s">
        <v>154</v>
      </c>
      <c r="B20" s="289" t="str">
        <f>種目一覧!E18</f>
        <v>みずほ</v>
      </c>
      <c r="C20" s="289" t="str">
        <f>種目一覧!G18</f>
        <v>やました　まどか</v>
      </c>
      <c r="D20" s="289" t="str">
        <f>種目一覧!F18</f>
        <v>山下　まどか</v>
      </c>
      <c r="E20" s="289" t="str">
        <f t="shared" si="9"/>
        <v/>
      </c>
      <c r="F20" s="289" t="str">
        <f>種目一覧!H18</f>
        <v>W-25Fr</v>
      </c>
      <c r="H20" s="242">
        <f>種目一覧!L18</f>
        <v>99999</v>
      </c>
      <c r="I20" s="290" t="str">
        <f t="shared" si="10"/>
        <v/>
      </c>
      <c r="J20" s="290"/>
      <c r="K20" s="295">
        <f t="shared" si="11"/>
        <v>99999</v>
      </c>
      <c r="L20" s="292" t="str">
        <f t="shared" si="12"/>
        <v/>
      </c>
      <c r="M20" s="296">
        <f t="shared" si="13"/>
        <v>0</v>
      </c>
      <c r="N20" s="297">
        <f t="shared" si="14"/>
        <v>0</v>
      </c>
      <c r="O20" s="242">
        <f t="shared" si="14"/>
        <v>0</v>
      </c>
      <c r="P20" s="287">
        <f t="shared" si="14"/>
        <v>0</v>
      </c>
      <c r="Q20" s="287">
        <f t="shared" si="14"/>
        <v>0</v>
      </c>
      <c r="R20" s="287">
        <f t="shared" si="14"/>
        <v>0</v>
      </c>
      <c r="S20" s="242">
        <f t="shared" si="14"/>
        <v>0</v>
      </c>
      <c r="T20" s="242">
        <f t="shared" si="15"/>
        <v>0</v>
      </c>
    </row>
    <row r="21" spans="1:20" s="242" customFormat="1" ht="16.149999999999999" customHeight="1">
      <c r="A21" s="289" t="s">
        <v>154</v>
      </c>
      <c r="B21" s="289" t="str">
        <f>種目一覧!E19</f>
        <v>みずほ</v>
      </c>
      <c r="C21" s="289" t="str">
        <f>種目一覧!G19</f>
        <v>なるさわ　りえ</v>
      </c>
      <c r="D21" s="289" t="str">
        <f>種目一覧!F19</f>
        <v>成澤　理恵</v>
      </c>
      <c r="E21" s="289" t="str">
        <f t="shared" si="9"/>
        <v/>
      </c>
      <c r="F21" s="289" t="str">
        <f>種目一覧!H19</f>
        <v>W-25Fr</v>
      </c>
      <c r="H21" s="242">
        <f>種目一覧!L19</f>
        <v>99999</v>
      </c>
      <c r="I21" s="290" t="str">
        <f t="shared" si="10"/>
        <v/>
      </c>
      <c r="J21" s="290"/>
      <c r="K21" s="295">
        <f t="shared" si="11"/>
        <v>99999</v>
      </c>
      <c r="L21" s="292" t="str">
        <f t="shared" si="12"/>
        <v/>
      </c>
      <c r="M21" s="296">
        <f t="shared" si="13"/>
        <v>0</v>
      </c>
      <c r="N21" s="297">
        <f t="shared" si="14"/>
        <v>0</v>
      </c>
      <c r="O21" s="242">
        <f t="shared" si="14"/>
        <v>0</v>
      </c>
      <c r="P21" s="287">
        <f t="shared" si="14"/>
        <v>0</v>
      </c>
      <c r="Q21" s="287">
        <f t="shared" si="14"/>
        <v>0</v>
      </c>
      <c r="R21" s="287">
        <f t="shared" si="14"/>
        <v>0</v>
      </c>
      <c r="S21" s="242">
        <f t="shared" si="14"/>
        <v>0</v>
      </c>
      <c r="T21" s="242">
        <f t="shared" si="15"/>
        <v>0</v>
      </c>
    </row>
    <row r="22" spans="1:20" s="242" customFormat="1" ht="16.149999999999999" customHeight="1">
      <c r="A22" s="289" t="s">
        <v>154</v>
      </c>
      <c r="B22" s="289" t="str">
        <f>種目一覧!E20</f>
        <v>三井住友銀行</v>
      </c>
      <c r="C22" s="289" t="str">
        <f>種目一覧!G20</f>
        <v>せき　あやな</v>
      </c>
      <c r="D22" s="289" t="str">
        <f>種目一覧!F20</f>
        <v>関　彩奈</v>
      </c>
      <c r="E22" s="289" t="str">
        <f t="shared" si="9"/>
        <v/>
      </c>
      <c r="F22" s="289" t="str">
        <f>種目一覧!H20</f>
        <v>W-25Fr</v>
      </c>
      <c r="H22" s="242">
        <f>種目一覧!L20</f>
        <v>99999</v>
      </c>
      <c r="I22" s="290" t="str">
        <f t="shared" si="10"/>
        <v/>
      </c>
      <c r="J22" s="290"/>
      <c r="K22" s="295">
        <f t="shared" si="11"/>
        <v>99999</v>
      </c>
      <c r="L22" s="292" t="str">
        <f t="shared" si="12"/>
        <v/>
      </c>
      <c r="M22" s="296">
        <f t="shared" si="13"/>
        <v>0</v>
      </c>
      <c r="N22" s="297">
        <f t="shared" si="14"/>
        <v>0</v>
      </c>
      <c r="O22" s="242">
        <f t="shared" si="14"/>
        <v>0</v>
      </c>
      <c r="P22" s="287">
        <f t="shared" si="14"/>
        <v>0</v>
      </c>
      <c r="Q22" s="287">
        <f t="shared" si="14"/>
        <v>0</v>
      </c>
      <c r="R22" s="287">
        <f t="shared" si="14"/>
        <v>0</v>
      </c>
      <c r="S22" s="242">
        <f t="shared" si="14"/>
        <v>0</v>
      </c>
      <c r="T22" s="242">
        <f t="shared" si="15"/>
        <v>0</v>
      </c>
    </row>
    <row r="23" spans="1:20" s="242" customFormat="1" ht="16.149999999999999" customHeight="1">
      <c r="A23" s="289" t="s">
        <v>154</v>
      </c>
      <c r="B23" s="289" t="str">
        <f>種目一覧!E21</f>
        <v>　</v>
      </c>
      <c r="C23" s="287">
        <f>種目一覧!G21</f>
        <v>0</v>
      </c>
      <c r="D23" s="289" t="str">
        <f>種目一覧!F21</f>
        <v>　</v>
      </c>
      <c r="E23" s="289" t="str">
        <f t="shared" si="9"/>
        <v/>
      </c>
      <c r="F23" s="289" t="str">
        <f>種目一覧!H21</f>
        <v>W-25Fr</v>
      </c>
      <c r="H23" s="242">
        <f>種目一覧!L21</f>
        <v>99999</v>
      </c>
      <c r="I23" s="290" t="str">
        <f t="shared" si="10"/>
        <v/>
      </c>
      <c r="J23" s="290"/>
      <c r="K23" s="295">
        <f t="shared" si="11"/>
        <v>99999</v>
      </c>
      <c r="L23" s="292" t="str">
        <f t="shared" si="12"/>
        <v/>
      </c>
      <c r="M23" s="296">
        <f t="shared" si="13"/>
        <v>0</v>
      </c>
      <c r="N23" s="297">
        <f t="shared" si="14"/>
        <v>0</v>
      </c>
      <c r="O23" s="242">
        <f t="shared" si="14"/>
        <v>0</v>
      </c>
      <c r="P23" s="287">
        <f t="shared" si="14"/>
        <v>0</v>
      </c>
      <c r="Q23" s="287">
        <f t="shared" si="14"/>
        <v>0</v>
      </c>
      <c r="R23" s="287">
        <f t="shared" si="14"/>
        <v>0</v>
      </c>
      <c r="S23" s="242">
        <f t="shared" si="14"/>
        <v>0</v>
      </c>
      <c r="T23" s="242">
        <f t="shared" si="15"/>
        <v>0</v>
      </c>
    </row>
    <row r="24" spans="1:20" s="242" customFormat="1" ht="16.149999999999999" customHeight="1">
      <c r="A24" s="289" t="s">
        <v>154</v>
      </c>
      <c r="B24" s="289" t="str">
        <f>種目一覧!E22</f>
        <v>　</v>
      </c>
      <c r="C24" s="287">
        <f>種目一覧!G22</f>
        <v>0</v>
      </c>
      <c r="D24" s="289" t="str">
        <f>種目一覧!F22</f>
        <v>　</v>
      </c>
      <c r="E24" s="289" t="str">
        <f t="shared" si="9"/>
        <v/>
      </c>
      <c r="F24" s="289" t="str">
        <f>種目一覧!H22</f>
        <v>W-25Fr</v>
      </c>
      <c r="H24" s="242">
        <f>種目一覧!L22</f>
        <v>99999</v>
      </c>
      <c r="I24" s="290" t="str">
        <f t="shared" si="10"/>
        <v/>
      </c>
      <c r="J24" s="290"/>
      <c r="K24" s="295">
        <f t="shared" si="11"/>
        <v>99999</v>
      </c>
      <c r="L24" s="292" t="str">
        <f t="shared" si="12"/>
        <v/>
      </c>
      <c r="M24" s="296">
        <f t="shared" si="13"/>
        <v>0</v>
      </c>
      <c r="N24" s="297">
        <f t="shared" si="14"/>
        <v>0</v>
      </c>
      <c r="O24" s="242">
        <f t="shared" si="14"/>
        <v>0</v>
      </c>
      <c r="P24" s="287">
        <f t="shared" si="14"/>
        <v>0</v>
      </c>
      <c r="Q24" s="287">
        <f t="shared" si="14"/>
        <v>0</v>
      </c>
      <c r="R24" s="287">
        <f t="shared" si="14"/>
        <v>0</v>
      </c>
      <c r="S24" s="242">
        <f t="shared" si="14"/>
        <v>0</v>
      </c>
      <c r="T24" s="242">
        <f t="shared" si="15"/>
        <v>0</v>
      </c>
    </row>
    <row r="25" spans="1:20" s="242" customFormat="1" ht="16.149999999999999" customHeight="1">
      <c r="A25" s="298" t="s">
        <v>154</v>
      </c>
      <c r="B25" s="298" t="str">
        <f>種目一覧!E23</f>
        <v>　</v>
      </c>
      <c r="C25" s="299">
        <f>種目一覧!G23</f>
        <v>0</v>
      </c>
      <c r="D25" s="298" t="str">
        <f>種目一覧!F23</f>
        <v>　</v>
      </c>
      <c r="E25" s="298" t="str">
        <f t="shared" si="9"/>
        <v/>
      </c>
      <c r="F25" s="298" t="str">
        <f>種目一覧!H23</f>
        <v>W-25Fr</v>
      </c>
      <c r="H25" s="300">
        <f>種目一覧!L23</f>
        <v>99999</v>
      </c>
      <c r="I25" s="301" t="str">
        <f t="shared" si="10"/>
        <v/>
      </c>
      <c r="J25" s="301"/>
      <c r="K25" s="302">
        <f t="shared" si="11"/>
        <v>99999</v>
      </c>
      <c r="L25" s="303" t="str">
        <f t="shared" si="12"/>
        <v/>
      </c>
      <c r="M25" s="304">
        <f t="shared" si="13"/>
        <v>0</v>
      </c>
      <c r="N25" s="305">
        <f t="shared" si="14"/>
        <v>0</v>
      </c>
      <c r="O25" s="300">
        <f t="shared" si="14"/>
        <v>0</v>
      </c>
      <c r="P25" s="299">
        <f t="shared" si="14"/>
        <v>0</v>
      </c>
      <c r="Q25" s="299">
        <f t="shared" si="14"/>
        <v>0</v>
      </c>
      <c r="R25" s="299">
        <f t="shared" si="14"/>
        <v>0</v>
      </c>
      <c r="S25" s="300">
        <f t="shared" si="14"/>
        <v>0</v>
      </c>
      <c r="T25" s="300">
        <f t="shared" si="15"/>
        <v>0</v>
      </c>
    </row>
    <row r="26" spans="1:20" s="306" customFormat="1" ht="16.149999999999999" customHeight="1">
      <c r="A26" s="307" t="s">
        <v>154</v>
      </c>
      <c r="B26" s="211" t="s">
        <v>456</v>
      </c>
      <c r="C26" s="308">
        <v>1300</v>
      </c>
      <c r="F26" s="211" t="str">
        <f>F25</f>
        <v>W-25Fr</v>
      </c>
      <c r="G26" s="211" t="s">
        <v>431</v>
      </c>
      <c r="N26" s="309">
        <f t="shared" ref="N26:S26" si="16">SUM(N12:N25)</f>
        <v>0</v>
      </c>
      <c r="O26" s="310">
        <f t="shared" si="16"/>
        <v>0</v>
      </c>
      <c r="P26" s="308">
        <f t="shared" si="16"/>
        <v>0</v>
      </c>
      <c r="Q26" s="308">
        <f t="shared" si="16"/>
        <v>0</v>
      </c>
      <c r="R26" s="308">
        <f t="shared" si="16"/>
        <v>0</v>
      </c>
      <c r="S26" s="310">
        <f t="shared" si="16"/>
        <v>0</v>
      </c>
    </row>
    <row r="27" spans="1:20" s="306" customFormat="1" ht="16.149999999999999" customHeight="1">
      <c r="A27" s="44" t="s">
        <v>154</v>
      </c>
      <c r="N27" s="311" t="str">
        <f t="shared" ref="N27:S27" si="17">IF(COUNTIF(N12:N25,"&lt;&gt;0")&gt;2,"警告！","")</f>
        <v/>
      </c>
      <c r="O27" s="312" t="str">
        <f t="shared" si="17"/>
        <v/>
      </c>
      <c r="P27" s="46" t="str">
        <f t="shared" si="17"/>
        <v/>
      </c>
      <c r="Q27" s="46" t="str">
        <f t="shared" si="17"/>
        <v/>
      </c>
      <c r="R27" s="46" t="str">
        <f t="shared" si="17"/>
        <v/>
      </c>
      <c r="S27" s="312" t="str">
        <f t="shared" si="17"/>
        <v/>
      </c>
    </row>
    <row r="28" spans="1:20" s="242" customFormat="1" ht="16.149999999999999" customHeight="1">
      <c r="A28" s="313" t="s">
        <v>183</v>
      </c>
      <c r="B28" s="319">
        <f>種目一覧!E24</f>
        <v>0</v>
      </c>
      <c r="C28" s="319">
        <f>種目一覧!G24</f>
        <v>0</v>
      </c>
      <c r="D28" s="319">
        <f>種目一覧!F24</f>
        <v>0</v>
      </c>
      <c r="E28" s="313" t="str">
        <f t="shared" ref="E28:E41" si="18">IF(K28&lt;=C$42,"※","")</f>
        <v/>
      </c>
      <c r="F28" s="313" t="str">
        <f>種目一覧!H24</f>
        <v>W-50Fr</v>
      </c>
      <c r="H28" s="314">
        <f>種目一覧!L24</f>
        <v>99999</v>
      </c>
      <c r="I28" s="315" t="str">
        <f t="shared" ref="I28:I41" si="19">IF(H28=99999,"",RANK(H28,H$28:H$41,1))</f>
        <v/>
      </c>
      <c r="J28" s="315"/>
      <c r="K28" s="316">
        <f t="shared" ref="K28:K41" si="20">IF(J28="",99999,IF(J28&gt;2,99999,H28))</f>
        <v>99999</v>
      </c>
      <c r="L28" s="292" t="str">
        <f t="shared" ref="L28:L41" si="21">IF(K28=99999,"",RANK(K28,K$28:K$41,1))</f>
        <v/>
      </c>
      <c r="M28" s="317">
        <f t="shared" ref="M28:M41" si="22">IF(L28="",0,IF(L28=1,7,IF(L28=2,6,IF(L28=3,5,IF(L28=4,4,IF(L28=5,3,IF(L28=6,2,IF(L28=7,1,0))))))))</f>
        <v>0</v>
      </c>
      <c r="N28" s="318">
        <f t="shared" ref="N28:S41" si="23">IF($B28=N$2,$M28,0)</f>
        <v>0</v>
      </c>
      <c r="O28" s="314">
        <f t="shared" si="23"/>
        <v>0</v>
      </c>
      <c r="P28" s="319">
        <f t="shared" si="23"/>
        <v>0</v>
      </c>
      <c r="Q28" s="319">
        <f t="shared" si="23"/>
        <v>0</v>
      </c>
      <c r="R28" s="319">
        <f t="shared" si="23"/>
        <v>0</v>
      </c>
      <c r="S28" s="314">
        <f t="shared" si="23"/>
        <v>0</v>
      </c>
      <c r="T28" s="314">
        <f t="shared" ref="T28:T41" si="24">SUM(N28:S28)-M28</f>
        <v>0</v>
      </c>
    </row>
    <row r="29" spans="1:20" s="242" customFormat="1" ht="16.149999999999999" customHeight="1">
      <c r="A29" s="289" t="s">
        <v>183</v>
      </c>
      <c r="B29" s="287">
        <f>種目一覧!E25</f>
        <v>0</v>
      </c>
      <c r="C29" s="287">
        <f>種目一覧!G25</f>
        <v>0</v>
      </c>
      <c r="D29" s="287">
        <f>種目一覧!F25</f>
        <v>0</v>
      </c>
      <c r="E29" s="289" t="str">
        <f t="shared" si="18"/>
        <v/>
      </c>
      <c r="F29" s="289" t="str">
        <f>種目一覧!H25</f>
        <v>W-50Fr</v>
      </c>
      <c r="H29" s="242">
        <f>種目一覧!L25</f>
        <v>99999</v>
      </c>
      <c r="I29" s="290" t="str">
        <f t="shared" si="19"/>
        <v/>
      </c>
      <c r="J29" s="290"/>
      <c r="K29" s="295">
        <f t="shared" si="20"/>
        <v>99999</v>
      </c>
      <c r="L29" s="292" t="str">
        <f t="shared" si="21"/>
        <v/>
      </c>
      <c r="M29" s="296">
        <f t="shared" si="22"/>
        <v>0</v>
      </c>
      <c r="N29" s="297">
        <f t="shared" si="23"/>
        <v>0</v>
      </c>
      <c r="O29" s="242">
        <f t="shared" si="23"/>
        <v>0</v>
      </c>
      <c r="P29" s="287">
        <f t="shared" si="23"/>
        <v>0</v>
      </c>
      <c r="Q29" s="287">
        <f t="shared" si="23"/>
        <v>0</v>
      </c>
      <c r="R29" s="287">
        <f t="shared" si="23"/>
        <v>0</v>
      </c>
      <c r="S29" s="242">
        <f t="shared" si="23"/>
        <v>0</v>
      </c>
      <c r="T29" s="242">
        <f t="shared" si="24"/>
        <v>0</v>
      </c>
    </row>
    <row r="30" spans="1:20" s="242" customFormat="1" ht="16.149999999999999" customHeight="1">
      <c r="A30" s="289" t="s">
        <v>183</v>
      </c>
      <c r="B30" s="287">
        <f>種目一覧!E26</f>
        <v>0</v>
      </c>
      <c r="C30" s="289">
        <f>種目一覧!G26</f>
        <v>0</v>
      </c>
      <c r="D30" s="289">
        <f>種目一覧!F26</f>
        <v>0</v>
      </c>
      <c r="E30" s="289" t="str">
        <f t="shared" si="18"/>
        <v/>
      </c>
      <c r="F30" s="289" t="str">
        <f>種目一覧!H26</f>
        <v>W-50Fr</v>
      </c>
      <c r="H30" s="242">
        <f>種目一覧!L26</f>
        <v>99999</v>
      </c>
      <c r="I30" s="290" t="str">
        <f t="shared" si="19"/>
        <v/>
      </c>
      <c r="J30" s="290"/>
      <c r="K30" s="295">
        <f t="shared" si="20"/>
        <v>99999</v>
      </c>
      <c r="L30" s="292" t="str">
        <f t="shared" si="21"/>
        <v/>
      </c>
      <c r="M30" s="296">
        <f t="shared" si="22"/>
        <v>0</v>
      </c>
      <c r="N30" s="297">
        <f t="shared" si="23"/>
        <v>0</v>
      </c>
      <c r="O30" s="242">
        <f t="shared" si="23"/>
        <v>0</v>
      </c>
      <c r="P30" s="287">
        <f t="shared" si="23"/>
        <v>0</v>
      </c>
      <c r="Q30" s="287">
        <f t="shared" si="23"/>
        <v>0</v>
      </c>
      <c r="R30" s="287">
        <f t="shared" si="23"/>
        <v>0</v>
      </c>
      <c r="S30" s="242">
        <f t="shared" si="23"/>
        <v>0</v>
      </c>
      <c r="T30" s="242">
        <f t="shared" si="24"/>
        <v>0</v>
      </c>
    </row>
    <row r="31" spans="1:20" s="242" customFormat="1" ht="16.149999999999999" customHeight="1">
      <c r="A31" s="289" t="s">
        <v>183</v>
      </c>
      <c r="B31" s="287">
        <f>種目一覧!E27</f>
        <v>0</v>
      </c>
      <c r="C31" s="287">
        <f>種目一覧!G27</f>
        <v>0</v>
      </c>
      <c r="D31" s="287">
        <f>種目一覧!F27</f>
        <v>0</v>
      </c>
      <c r="E31" s="289" t="str">
        <f t="shared" si="18"/>
        <v/>
      </c>
      <c r="F31" s="289" t="str">
        <f>種目一覧!H27</f>
        <v>W-50Fr</v>
      </c>
      <c r="H31" s="242">
        <f>種目一覧!L27</f>
        <v>99999</v>
      </c>
      <c r="I31" s="290" t="str">
        <f t="shared" si="19"/>
        <v/>
      </c>
      <c r="J31" s="290"/>
      <c r="K31" s="295">
        <f t="shared" si="20"/>
        <v>99999</v>
      </c>
      <c r="L31" s="292" t="str">
        <f t="shared" si="21"/>
        <v/>
      </c>
      <c r="M31" s="296">
        <f t="shared" si="22"/>
        <v>0</v>
      </c>
      <c r="N31" s="297">
        <f t="shared" si="23"/>
        <v>0</v>
      </c>
      <c r="O31" s="242">
        <f t="shared" si="23"/>
        <v>0</v>
      </c>
      <c r="P31" s="287">
        <f t="shared" si="23"/>
        <v>0</v>
      </c>
      <c r="Q31" s="287">
        <f t="shared" si="23"/>
        <v>0</v>
      </c>
      <c r="R31" s="287">
        <f t="shared" si="23"/>
        <v>0</v>
      </c>
      <c r="S31" s="242">
        <f t="shared" si="23"/>
        <v>0</v>
      </c>
      <c r="T31" s="242">
        <f t="shared" si="24"/>
        <v>0</v>
      </c>
    </row>
    <row r="32" spans="1:20" s="242" customFormat="1" ht="16.149999999999999" customHeight="1">
      <c r="A32" s="289" t="s">
        <v>183</v>
      </c>
      <c r="B32" s="287">
        <f>種目一覧!E28</f>
        <v>0</v>
      </c>
      <c r="C32" s="289">
        <f>種目一覧!G28</f>
        <v>0</v>
      </c>
      <c r="D32" s="289">
        <f>種目一覧!F28</f>
        <v>0</v>
      </c>
      <c r="E32" s="289" t="str">
        <f t="shared" si="18"/>
        <v/>
      </c>
      <c r="F32" s="289" t="str">
        <f>種目一覧!H28</f>
        <v>W-50Fr</v>
      </c>
      <c r="H32" s="242">
        <f>種目一覧!L28</f>
        <v>99999</v>
      </c>
      <c r="I32" s="290" t="str">
        <f t="shared" si="19"/>
        <v/>
      </c>
      <c r="J32" s="290"/>
      <c r="K32" s="295">
        <f t="shared" si="20"/>
        <v>99999</v>
      </c>
      <c r="L32" s="292" t="str">
        <f t="shared" si="21"/>
        <v/>
      </c>
      <c r="M32" s="296">
        <f t="shared" si="22"/>
        <v>0</v>
      </c>
      <c r="N32" s="297">
        <f t="shared" si="23"/>
        <v>0</v>
      </c>
      <c r="O32" s="242">
        <f t="shared" si="23"/>
        <v>0</v>
      </c>
      <c r="P32" s="287">
        <f t="shared" si="23"/>
        <v>0</v>
      </c>
      <c r="Q32" s="287">
        <f t="shared" si="23"/>
        <v>0</v>
      </c>
      <c r="R32" s="287">
        <f t="shared" si="23"/>
        <v>0</v>
      </c>
      <c r="S32" s="242">
        <f t="shared" si="23"/>
        <v>0</v>
      </c>
      <c r="T32" s="242">
        <f t="shared" si="24"/>
        <v>0</v>
      </c>
    </row>
    <row r="33" spans="1:20" s="242" customFormat="1" ht="16.149999999999999" customHeight="1">
      <c r="A33" s="289" t="s">
        <v>183</v>
      </c>
      <c r="B33" s="287">
        <f>種目一覧!E29</f>
        <v>0</v>
      </c>
      <c r="C33" s="289">
        <f>種目一覧!G29</f>
        <v>0</v>
      </c>
      <c r="D33" s="289">
        <f>種目一覧!F29</f>
        <v>0</v>
      </c>
      <c r="E33" s="289" t="str">
        <f t="shared" si="18"/>
        <v/>
      </c>
      <c r="F33" s="289" t="str">
        <f>種目一覧!H29</f>
        <v>W-50Fr</v>
      </c>
      <c r="H33" s="242">
        <f>種目一覧!L29</f>
        <v>99999</v>
      </c>
      <c r="I33" s="290" t="str">
        <f t="shared" si="19"/>
        <v/>
      </c>
      <c r="J33" s="290"/>
      <c r="K33" s="295">
        <f t="shared" si="20"/>
        <v>99999</v>
      </c>
      <c r="L33" s="292" t="str">
        <f t="shared" si="21"/>
        <v/>
      </c>
      <c r="M33" s="296">
        <f t="shared" si="22"/>
        <v>0</v>
      </c>
      <c r="N33" s="297">
        <f t="shared" si="23"/>
        <v>0</v>
      </c>
      <c r="O33" s="242">
        <f t="shared" si="23"/>
        <v>0</v>
      </c>
      <c r="P33" s="287">
        <f t="shared" si="23"/>
        <v>0</v>
      </c>
      <c r="Q33" s="287">
        <f t="shared" si="23"/>
        <v>0</v>
      </c>
      <c r="R33" s="287">
        <f t="shared" si="23"/>
        <v>0</v>
      </c>
      <c r="S33" s="242">
        <f t="shared" si="23"/>
        <v>0</v>
      </c>
      <c r="T33" s="242">
        <f t="shared" si="24"/>
        <v>0</v>
      </c>
    </row>
    <row r="34" spans="1:20" s="242" customFormat="1" ht="16.149999999999999" customHeight="1">
      <c r="A34" s="289" t="s">
        <v>183</v>
      </c>
      <c r="B34" s="287">
        <f>種目一覧!E30</f>
        <v>0</v>
      </c>
      <c r="C34" s="287">
        <f>種目一覧!G30</f>
        <v>0</v>
      </c>
      <c r="D34" s="287">
        <f>種目一覧!F30</f>
        <v>0</v>
      </c>
      <c r="E34" s="289" t="str">
        <f t="shared" si="18"/>
        <v/>
      </c>
      <c r="F34" s="289" t="str">
        <f>種目一覧!H30</f>
        <v>W-50Fr</v>
      </c>
      <c r="H34" s="242">
        <f>種目一覧!L30</f>
        <v>99999</v>
      </c>
      <c r="I34" s="290" t="str">
        <f t="shared" si="19"/>
        <v/>
      </c>
      <c r="J34" s="290"/>
      <c r="K34" s="295">
        <f t="shared" si="20"/>
        <v>99999</v>
      </c>
      <c r="L34" s="292" t="str">
        <f t="shared" si="21"/>
        <v/>
      </c>
      <c r="M34" s="296">
        <f t="shared" si="22"/>
        <v>0</v>
      </c>
      <c r="N34" s="297">
        <f t="shared" si="23"/>
        <v>0</v>
      </c>
      <c r="O34" s="242">
        <f t="shared" si="23"/>
        <v>0</v>
      </c>
      <c r="P34" s="287">
        <f t="shared" si="23"/>
        <v>0</v>
      </c>
      <c r="Q34" s="287">
        <f t="shared" si="23"/>
        <v>0</v>
      </c>
      <c r="R34" s="287">
        <f t="shared" si="23"/>
        <v>0</v>
      </c>
      <c r="S34" s="242">
        <f t="shared" si="23"/>
        <v>0</v>
      </c>
      <c r="T34" s="242">
        <f t="shared" si="24"/>
        <v>0</v>
      </c>
    </row>
    <row r="35" spans="1:20" s="242" customFormat="1" ht="16.149999999999999" customHeight="1">
      <c r="A35" s="289" t="s">
        <v>183</v>
      </c>
      <c r="B35" s="289" t="str">
        <f>種目一覧!E31</f>
        <v>三井住友銀行</v>
      </c>
      <c r="C35" s="289" t="str">
        <f>種目一覧!G31</f>
        <v>いとう　みきこ</v>
      </c>
      <c r="D35" s="289" t="str">
        <f>種目一覧!F31</f>
        <v>伊藤　美樹子</v>
      </c>
      <c r="E35" s="289" t="str">
        <f t="shared" si="18"/>
        <v/>
      </c>
      <c r="F35" s="289" t="str">
        <f>種目一覧!H31</f>
        <v>W-50Fr</v>
      </c>
      <c r="H35" s="242">
        <f>種目一覧!L31</f>
        <v>99999</v>
      </c>
      <c r="I35" s="290" t="str">
        <f t="shared" si="19"/>
        <v/>
      </c>
      <c r="J35" s="290"/>
      <c r="K35" s="295">
        <f t="shared" si="20"/>
        <v>99999</v>
      </c>
      <c r="L35" s="292" t="str">
        <f t="shared" si="21"/>
        <v/>
      </c>
      <c r="M35" s="296">
        <f t="shared" si="22"/>
        <v>0</v>
      </c>
      <c r="N35" s="297">
        <f t="shared" si="23"/>
        <v>0</v>
      </c>
      <c r="O35" s="242">
        <f t="shared" si="23"/>
        <v>0</v>
      </c>
      <c r="P35" s="287">
        <f t="shared" si="23"/>
        <v>0</v>
      </c>
      <c r="Q35" s="287">
        <f t="shared" si="23"/>
        <v>0</v>
      </c>
      <c r="R35" s="287">
        <f t="shared" si="23"/>
        <v>0</v>
      </c>
      <c r="S35" s="242">
        <f t="shared" si="23"/>
        <v>0</v>
      </c>
      <c r="T35" s="242">
        <f t="shared" si="24"/>
        <v>0</v>
      </c>
    </row>
    <row r="36" spans="1:20" s="242" customFormat="1" ht="16.149999999999999" customHeight="1">
      <c r="A36" s="289" t="s">
        <v>183</v>
      </c>
      <c r="B36" s="289" t="str">
        <f>種目一覧!E32</f>
        <v>三菱UFJ銀行</v>
      </c>
      <c r="C36" s="289" t="str">
        <f>種目一覧!G32</f>
        <v>はせ　ゆきな</v>
      </c>
      <c r="D36" s="289" t="str">
        <f>種目一覧!F32</f>
        <v>長谷　雪那</v>
      </c>
      <c r="E36" s="289" t="str">
        <f t="shared" si="18"/>
        <v/>
      </c>
      <c r="F36" s="289" t="str">
        <f>種目一覧!H32</f>
        <v>W-50Fr</v>
      </c>
      <c r="H36" s="242">
        <f>種目一覧!L32</f>
        <v>99999</v>
      </c>
      <c r="I36" s="290" t="str">
        <f t="shared" si="19"/>
        <v/>
      </c>
      <c r="J36" s="290"/>
      <c r="K36" s="295">
        <f t="shared" si="20"/>
        <v>99999</v>
      </c>
      <c r="L36" s="292" t="str">
        <f t="shared" si="21"/>
        <v/>
      </c>
      <c r="M36" s="296">
        <f t="shared" si="22"/>
        <v>0</v>
      </c>
      <c r="N36" s="297">
        <f t="shared" si="23"/>
        <v>0</v>
      </c>
      <c r="O36" s="242">
        <f t="shared" si="23"/>
        <v>0</v>
      </c>
      <c r="P36" s="287">
        <f t="shared" si="23"/>
        <v>0</v>
      </c>
      <c r="Q36" s="287">
        <f t="shared" si="23"/>
        <v>0</v>
      </c>
      <c r="R36" s="287">
        <f t="shared" si="23"/>
        <v>0</v>
      </c>
      <c r="S36" s="242">
        <f t="shared" si="23"/>
        <v>0</v>
      </c>
      <c r="T36" s="242">
        <f t="shared" si="24"/>
        <v>0</v>
      </c>
    </row>
    <row r="37" spans="1:20" s="242" customFormat="1" ht="16.149999999999999" customHeight="1">
      <c r="A37" s="289" t="s">
        <v>183</v>
      </c>
      <c r="B37" s="289" t="str">
        <f>種目一覧!E33</f>
        <v>三井住友信託</v>
      </c>
      <c r="C37" s="289" t="str">
        <f>種目一覧!G33</f>
        <v>とどろき　よしえ</v>
      </c>
      <c r="D37" s="289" t="str">
        <f>種目一覧!F33</f>
        <v>轟　芳枝</v>
      </c>
      <c r="E37" s="289" t="str">
        <f t="shared" si="18"/>
        <v/>
      </c>
      <c r="F37" s="289" t="str">
        <f>種目一覧!H33</f>
        <v>W-50Fr</v>
      </c>
      <c r="H37" s="242">
        <f>種目一覧!L33</f>
        <v>99999</v>
      </c>
      <c r="I37" s="290" t="str">
        <f t="shared" si="19"/>
        <v/>
      </c>
      <c r="J37" s="290"/>
      <c r="K37" s="295">
        <f t="shared" si="20"/>
        <v>99999</v>
      </c>
      <c r="L37" s="292" t="str">
        <f t="shared" si="21"/>
        <v/>
      </c>
      <c r="M37" s="296">
        <f t="shared" si="22"/>
        <v>0</v>
      </c>
      <c r="N37" s="297">
        <f t="shared" si="23"/>
        <v>0</v>
      </c>
      <c r="O37" s="242">
        <f t="shared" si="23"/>
        <v>0</v>
      </c>
      <c r="P37" s="287">
        <f t="shared" si="23"/>
        <v>0</v>
      </c>
      <c r="Q37" s="287">
        <f t="shared" si="23"/>
        <v>0</v>
      </c>
      <c r="R37" s="287">
        <f t="shared" si="23"/>
        <v>0</v>
      </c>
      <c r="S37" s="242">
        <f t="shared" si="23"/>
        <v>0</v>
      </c>
      <c r="T37" s="242">
        <f t="shared" si="24"/>
        <v>0</v>
      </c>
    </row>
    <row r="38" spans="1:20" s="242" customFormat="1" ht="16.149999999999999" customHeight="1">
      <c r="A38" s="289" t="s">
        <v>183</v>
      </c>
      <c r="B38" s="289" t="str">
        <f>種目一覧!E34</f>
        <v>　</v>
      </c>
      <c r="C38" s="287">
        <f>種目一覧!G34</f>
        <v>0</v>
      </c>
      <c r="D38" s="289" t="str">
        <f>種目一覧!F34</f>
        <v>　</v>
      </c>
      <c r="E38" s="289" t="str">
        <f t="shared" si="18"/>
        <v/>
      </c>
      <c r="F38" s="289" t="str">
        <f>種目一覧!H34</f>
        <v>W-50Fr</v>
      </c>
      <c r="H38" s="242">
        <f>種目一覧!L34</f>
        <v>99999</v>
      </c>
      <c r="I38" s="290" t="str">
        <f t="shared" si="19"/>
        <v/>
      </c>
      <c r="J38" s="290"/>
      <c r="K38" s="295">
        <f t="shared" si="20"/>
        <v>99999</v>
      </c>
      <c r="L38" s="292" t="str">
        <f t="shared" si="21"/>
        <v/>
      </c>
      <c r="M38" s="296">
        <f t="shared" si="22"/>
        <v>0</v>
      </c>
      <c r="N38" s="297">
        <f t="shared" si="23"/>
        <v>0</v>
      </c>
      <c r="O38" s="242">
        <f t="shared" si="23"/>
        <v>0</v>
      </c>
      <c r="P38" s="287">
        <f t="shared" si="23"/>
        <v>0</v>
      </c>
      <c r="Q38" s="287">
        <f t="shared" si="23"/>
        <v>0</v>
      </c>
      <c r="R38" s="287">
        <f t="shared" si="23"/>
        <v>0</v>
      </c>
      <c r="S38" s="242">
        <f t="shared" si="23"/>
        <v>0</v>
      </c>
      <c r="T38" s="242">
        <f t="shared" si="24"/>
        <v>0</v>
      </c>
    </row>
    <row r="39" spans="1:20" s="242" customFormat="1" ht="16.149999999999999" customHeight="1">
      <c r="A39" s="289" t="s">
        <v>183</v>
      </c>
      <c r="B39" s="289" t="str">
        <f>種目一覧!E35</f>
        <v>　</v>
      </c>
      <c r="C39" s="287">
        <f>種目一覧!G35</f>
        <v>0</v>
      </c>
      <c r="D39" s="289" t="str">
        <f>種目一覧!F35</f>
        <v>　</v>
      </c>
      <c r="E39" s="289" t="str">
        <f t="shared" si="18"/>
        <v/>
      </c>
      <c r="F39" s="289" t="str">
        <f>種目一覧!H35</f>
        <v>W-50Fr</v>
      </c>
      <c r="H39" s="242">
        <f>種目一覧!L35</f>
        <v>99999</v>
      </c>
      <c r="I39" s="290" t="str">
        <f t="shared" si="19"/>
        <v/>
      </c>
      <c r="J39" s="290"/>
      <c r="K39" s="295">
        <f t="shared" si="20"/>
        <v>99999</v>
      </c>
      <c r="L39" s="292" t="str">
        <f t="shared" si="21"/>
        <v/>
      </c>
      <c r="M39" s="296">
        <f t="shared" si="22"/>
        <v>0</v>
      </c>
      <c r="N39" s="297">
        <f t="shared" si="23"/>
        <v>0</v>
      </c>
      <c r="O39" s="242">
        <f t="shared" si="23"/>
        <v>0</v>
      </c>
      <c r="P39" s="287">
        <f t="shared" si="23"/>
        <v>0</v>
      </c>
      <c r="Q39" s="287">
        <f t="shared" si="23"/>
        <v>0</v>
      </c>
      <c r="R39" s="287">
        <f t="shared" si="23"/>
        <v>0</v>
      </c>
      <c r="S39" s="242">
        <f t="shared" si="23"/>
        <v>0</v>
      </c>
      <c r="T39" s="242">
        <f t="shared" si="24"/>
        <v>0</v>
      </c>
    </row>
    <row r="40" spans="1:20" s="242" customFormat="1" ht="16.149999999999999" customHeight="1">
      <c r="A40" s="289" t="s">
        <v>183</v>
      </c>
      <c r="B40" s="289" t="str">
        <f>種目一覧!E36</f>
        <v>　</v>
      </c>
      <c r="C40" s="287">
        <f>種目一覧!G36</f>
        <v>0</v>
      </c>
      <c r="D40" s="289" t="str">
        <f>種目一覧!F36</f>
        <v>　</v>
      </c>
      <c r="E40" s="289" t="str">
        <f t="shared" si="18"/>
        <v/>
      </c>
      <c r="F40" s="289" t="str">
        <f>種目一覧!H36</f>
        <v>W-50Fr</v>
      </c>
      <c r="H40" s="242">
        <f>種目一覧!L36</f>
        <v>99999</v>
      </c>
      <c r="I40" s="290" t="str">
        <f t="shared" si="19"/>
        <v/>
      </c>
      <c r="J40" s="290"/>
      <c r="K40" s="295">
        <f t="shared" si="20"/>
        <v>99999</v>
      </c>
      <c r="L40" s="292" t="str">
        <f t="shared" si="21"/>
        <v/>
      </c>
      <c r="M40" s="296">
        <f t="shared" si="22"/>
        <v>0</v>
      </c>
      <c r="N40" s="297">
        <f t="shared" si="23"/>
        <v>0</v>
      </c>
      <c r="O40" s="242">
        <f t="shared" si="23"/>
        <v>0</v>
      </c>
      <c r="P40" s="287">
        <f t="shared" si="23"/>
        <v>0</v>
      </c>
      <c r="Q40" s="287">
        <f t="shared" si="23"/>
        <v>0</v>
      </c>
      <c r="R40" s="287">
        <f t="shared" si="23"/>
        <v>0</v>
      </c>
      <c r="S40" s="242">
        <f t="shared" si="23"/>
        <v>0</v>
      </c>
      <c r="T40" s="242">
        <f t="shared" si="24"/>
        <v>0</v>
      </c>
    </row>
    <row r="41" spans="1:20" s="242" customFormat="1" ht="16.149999999999999" customHeight="1">
      <c r="A41" s="298" t="s">
        <v>183</v>
      </c>
      <c r="B41" s="298" t="str">
        <f>種目一覧!E37</f>
        <v>　</v>
      </c>
      <c r="C41" s="299">
        <f>種目一覧!G37</f>
        <v>0</v>
      </c>
      <c r="D41" s="298" t="str">
        <f>種目一覧!F37</f>
        <v>　</v>
      </c>
      <c r="E41" s="298" t="str">
        <f t="shared" si="18"/>
        <v/>
      </c>
      <c r="F41" s="298" t="str">
        <f>種目一覧!H37</f>
        <v>W-50Fr</v>
      </c>
      <c r="H41" s="300">
        <f>種目一覧!L37</f>
        <v>99999</v>
      </c>
      <c r="I41" s="301" t="str">
        <f t="shared" si="19"/>
        <v/>
      </c>
      <c r="J41" s="301"/>
      <c r="K41" s="302">
        <f t="shared" si="20"/>
        <v>99999</v>
      </c>
      <c r="L41" s="303" t="str">
        <f t="shared" si="21"/>
        <v/>
      </c>
      <c r="M41" s="304">
        <f t="shared" si="22"/>
        <v>0</v>
      </c>
      <c r="N41" s="305">
        <f t="shared" si="23"/>
        <v>0</v>
      </c>
      <c r="O41" s="300">
        <f t="shared" si="23"/>
        <v>0</v>
      </c>
      <c r="P41" s="299">
        <f t="shared" si="23"/>
        <v>0</v>
      </c>
      <c r="Q41" s="299">
        <f t="shared" si="23"/>
        <v>0</v>
      </c>
      <c r="R41" s="299">
        <f t="shared" si="23"/>
        <v>0</v>
      </c>
      <c r="S41" s="300">
        <f t="shared" si="23"/>
        <v>0</v>
      </c>
      <c r="T41" s="300">
        <f t="shared" si="24"/>
        <v>0</v>
      </c>
    </row>
    <row r="42" spans="1:20" s="306" customFormat="1" ht="16.149999999999999" customHeight="1">
      <c r="A42" s="307" t="s">
        <v>183</v>
      </c>
      <c r="B42" s="211" t="s">
        <v>456</v>
      </c>
      <c r="C42" s="308">
        <v>2770</v>
      </c>
      <c r="F42" s="211" t="str">
        <f>F41</f>
        <v>W-50Fr</v>
      </c>
      <c r="G42" s="211" t="s">
        <v>425</v>
      </c>
      <c r="N42" s="309">
        <f t="shared" ref="N42:S42" si="25">SUM(N28:N41)</f>
        <v>0</v>
      </c>
      <c r="O42" s="310">
        <f t="shared" si="25"/>
        <v>0</v>
      </c>
      <c r="P42" s="308">
        <f t="shared" si="25"/>
        <v>0</v>
      </c>
      <c r="Q42" s="308">
        <f t="shared" si="25"/>
        <v>0</v>
      </c>
      <c r="R42" s="308">
        <f t="shared" si="25"/>
        <v>0</v>
      </c>
      <c r="S42" s="310">
        <f t="shared" si="25"/>
        <v>0</v>
      </c>
    </row>
    <row r="43" spans="1:20" s="306" customFormat="1" ht="16.149999999999999" customHeight="1">
      <c r="A43" s="44" t="s">
        <v>183</v>
      </c>
      <c r="N43" s="311" t="str">
        <f t="shared" ref="N43:S43" si="26">IF(COUNTIF(N28:N41,"&lt;&gt;0")&gt;2,"警告！","")</f>
        <v/>
      </c>
      <c r="O43" s="312" t="str">
        <f t="shared" si="26"/>
        <v/>
      </c>
      <c r="P43" s="46" t="str">
        <f t="shared" si="26"/>
        <v/>
      </c>
      <c r="Q43" s="46" t="str">
        <f t="shared" si="26"/>
        <v/>
      </c>
      <c r="R43" s="46" t="str">
        <f t="shared" si="26"/>
        <v/>
      </c>
      <c r="S43" s="312" t="str">
        <f t="shared" si="26"/>
        <v/>
      </c>
    </row>
    <row r="44" spans="1:20" s="242" customFormat="1" ht="16.149999999999999" customHeight="1">
      <c r="A44" s="313" t="s">
        <v>72</v>
      </c>
      <c r="B44" s="319">
        <f>種目一覧!E38</f>
        <v>0</v>
      </c>
      <c r="C44" s="319">
        <f>種目一覧!G38</f>
        <v>0</v>
      </c>
      <c r="D44" s="319">
        <f>種目一覧!F38</f>
        <v>0</v>
      </c>
      <c r="E44" s="313" t="str">
        <f t="shared" ref="E44:E57" si="27">IF(K44&lt;=C$58,"※","")</f>
        <v/>
      </c>
      <c r="F44" s="313" t="str">
        <f>種目一覧!H38</f>
        <v>W-25Ba</v>
      </c>
      <c r="H44" s="314">
        <f>種目一覧!L38</f>
        <v>99999</v>
      </c>
      <c r="I44" s="315" t="str">
        <f t="shared" ref="I44:I57" si="28">IF(H44=99999,"",RANK(H44,H$44:H$57,1))</f>
        <v/>
      </c>
      <c r="J44" s="315"/>
      <c r="K44" s="316">
        <f t="shared" ref="K44:K57" si="29">IF(J44="",99999,IF(J44&gt;2,99999,H44))</f>
        <v>99999</v>
      </c>
      <c r="L44" s="292" t="str">
        <f t="shared" ref="L44:L57" si="30">IF(K44=99999,"",RANK(K44,K$44:K$57,1))</f>
        <v/>
      </c>
      <c r="M44" s="317">
        <f t="shared" ref="M44:M57" si="31">IF(L44="",0,IF(L44=1,7,IF(L44=2,6,IF(L44=3,5,IF(L44=4,4,IF(L44=5,3,IF(L44=6,2,IF(L44=7,1,0))))))))</f>
        <v>0</v>
      </c>
      <c r="N44" s="318">
        <f t="shared" ref="N44:S57" si="32">IF($B44=N$2,$M44,0)</f>
        <v>0</v>
      </c>
      <c r="O44" s="314">
        <f t="shared" si="32"/>
        <v>0</v>
      </c>
      <c r="P44" s="319">
        <f t="shared" si="32"/>
        <v>0</v>
      </c>
      <c r="Q44" s="319">
        <f t="shared" si="32"/>
        <v>0</v>
      </c>
      <c r="R44" s="319">
        <f t="shared" si="32"/>
        <v>0</v>
      </c>
      <c r="S44" s="314">
        <f t="shared" si="32"/>
        <v>0</v>
      </c>
      <c r="T44" s="314">
        <f t="shared" ref="T44:T57" si="33">SUM(N44:S44)-M44</f>
        <v>0</v>
      </c>
    </row>
    <row r="45" spans="1:20" s="242" customFormat="1" ht="16.149999999999999" customHeight="1">
      <c r="A45" s="289" t="s">
        <v>72</v>
      </c>
      <c r="B45" s="287">
        <f>種目一覧!E39</f>
        <v>0</v>
      </c>
      <c r="C45" s="287">
        <f>種目一覧!G39</f>
        <v>0</v>
      </c>
      <c r="D45" s="287">
        <f>種目一覧!F39</f>
        <v>0</v>
      </c>
      <c r="E45" s="289" t="str">
        <f t="shared" si="27"/>
        <v/>
      </c>
      <c r="F45" s="289" t="str">
        <f>種目一覧!H39</f>
        <v>W-25Ba</v>
      </c>
      <c r="H45" s="242">
        <f>種目一覧!L39</f>
        <v>99999</v>
      </c>
      <c r="I45" s="290" t="str">
        <f t="shared" si="28"/>
        <v/>
      </c>
      <c r="J45" s="290"/>
      <c r="K45" s="295">
        <f t="shared" si="29"/>
        <v>99999</v>
      </c>
      <c r="L45" s="292" t="str">
        <f t="shared" si="30"/>
        <v/>
      </c>
      <c r="M45" s="296">
        <f t="shared" si="31"/>
        <v>0</v>
      </c>
      <c r="N45" s="297">
        <f t="shared" si="32"/>
        <v>0</v>
      </c>
      <c r="O45" s="242">
        <f t="shared" si="32"/>
        <v>0</v>
      </c>
      <c r="P45" s="287">
        <f t="shared" si="32"/>
        <v>0</v>
      </c>
      <c r="Q45" s="287">
        <f t="shared" si="32"/>
        <v>0</v>
      </c>
      <c r="R45" s="287">
        <f t="shared" si="32"/>
        <v>0</v>
      </c>
      <c r="S45" s="242">
        <f t="shared" si="32"/>
        <v>0</v>
      </c>
      <c r="T45" s="242">
        <f t="shared" si="33"/>
        <v>0</v>
      </c>
    </row>
    <row r="46" spans="1:20" s="242" customFormat="1" ht="16.149999999999999" customHeight="1">
      <c r="A46" s="289" t="s">
        <v>72</v>
      </c>
      <c r="B46" s="287">
        <f>種目一覧!E40</f>
        <v>0</v>
      </c>
      <c r="C46" s="287">
        <f>種目一覧!G40</f>
        <v>0</v>
      </c>
      <c r="D46" s="287">
        <f>種目一覧!F40</f>
        <v>0</v>
      </c>
      <c r="E46" s="289" t="str">
        <f t="shared" si="27"/>
        <v/>
      </c>
      <c r="F46" s="289" t="str">
        <f>種目一覧!H40</f>
        <v>W-25Ba</v>
      </c>
      <c r="H46" s="242">
        <f>種目一覧!L40</f>
        <v>99999</v>
      </c>
      <c r="I46" s="290" t="str">
        <f t="shared" si="28"/>
        <v/>
      </c>
      <c r="J46" s="290"/>
      <c r="K46" s="295">
        <f t="shared" si="29"/>
        <v>99999</v>
      </c>
      <c r="L46" s="292" t="str">
        <f t="shared" si="30"/>
        <v/>
      </c>
      <c r="M46" s="296">
        <f t="shared" si="31"/>
        <v>0</v>
      </c>
      <c r="N46" s="297">
        <f t="shared" si="32"/>
        <v>0</v>
      </c>
      <c r="O46" s="242">
        <f t="shared" si="32"/>
        <v>0</v>
      </c>
      <c r="P46" s="287">
        <f t="shared" si="32"/>
        <v>0</v>
      </c>
      <c r="Q46" s="287">
        <f t="shared" si="32"/>
        <v>0</v>
      </c>
      <c r="R46" s="287">
        <f t="shared" si="32"/>
        <v>0</v>
      </c>
      <c r="S46" s="242">
        <f t="shared" si="32"/>
        <v>0</v>
      </c>
      <c r="T46" s="242">
        <f t="shared" si="33"/>
        <v>0</v>
      </c>
    </row>
    <row r="47" spans="1:20" s="242" customFormat="1" ht="16.149999999999999" customHeight="1">
      <c r="A47" s="289" t="s">
        <v>72</v>
      </c>
      <c r="B47" s="287">
        <f>種目一覧!E41</f>
        <v>0</v>
      </c>
      <c r="C47" s="287">
        <f>種目一覧!G41</f>
        <v>0</v>
      </c>
      <c r="D47" s="287">
        <f>種目一覧!F41</f>
        <v>0</v>
      </c>
      <c r="E47" s="289" t="str">
        <f t="shared" si="27"/>
        <v/>
      </c>
      <c r="F47" s="289" t="str">
        <f>種目一覧!H41</f>
        <v>W-25Ba</v>
      </c>
      <c r="H47" s="242">
        <f>種目一覧!L41</f>
        <v>99999</v>
      </c>
      <c r="I47" s="290" t="str">
        <f t="shared" si="28"/>
        <v/>
      </c>
      <c r="J47" s="290"/>
      <c r="K47" s="295">
        <f t="shared" si="29"/>
        <v>99999</v>
      </c>
      <c r="L47" s="292" t="str">
        <f t="shared" si="30"/>
        <v/>
      </c>
      <c r="M47" s="296">
        <f t="shared" si="31"/>
        <v>0</v>
      </c>
      <c r="N47" s="297">
        <f t="shared" si="32"/>
        <v>0</v>
      </c>
      <c r="O47" s="242">
        <f t="shared" si="32"/>
        <v>0</v>
      </c>
      <c r="P47" s="287">
        <f t="shared" si="32"/>
        <v>0</v>
      </c>
      <c r="Q47" s="287">
        <f t="shared" si="32"/>
        <v>0</v>
      </c>
      <c r="R47" s="287">
        <f t="shared" si="32"/>
        <v>0</v>
      </c>
      <c r="S47" s="242">
        <f t="shared" si="32"/>
        <v>0</v>
      </c>
      <c r="T47" s="242">
        <f t="shared" si="33"/>
        <v>0</v>
      </c>
    </row>
    <row r="48" spans="1:20" s="242" customFormat="1" ht="16.149999999999999" customHeight="1">
      <c r="A48" s="289" t="s">
        <v>72</v>
      </c>
      <c r="B48" s="287">
        <f>種目一覧!E42</f>
        <v>0</v>
      </c>
      <c r="C48" s="287">
        <f>種目一覧!G42</f>
        <v>0</v>
      </c>
      <c r="D48" s="287">
        <f>種目一覧!F42</f>
        <v>0</v>
      </c>
      <c r="E48" s="289" t="str">
        <f t="shared" si="27"/>
        <v/>
      </c>
      <c r="F48" s="289" t="str">
        <f>種目一覧!H42</f>
        <v>W-25Ba</v>
      </c>
      <c r="H48" s="242">
        <f>種目一覧!L42</f>
        <v>99999</v>
      </c>
      <c r="I48" s="290" t="str">
        <f t="shared" si="28"/>
        <v/>
      </c>
      <c r="J48" s="290"/>
      <c r="K48" s="295">
        <f t="shared" si="29"/>
        <v>99999</v>
      </c>
      <c r="L48" s="292" t="str">
        <f t="shared" si="30"/>
        <v/>
      </c>
      <c r="M48" s="296">
        <f t="shared" si="31"/>
        <v>0</v>
      </c>
      <c r="N48" s="297">
        <f t="shared" si="32"/>
        <v>0</v>
      </c>
      <c r="O48" s="242">
        <f t="shared" si="32"/>
        <v>0</v>
      </c>
      <c r="P48" s="287">
        <f t="shared" si="32"/>
        <v>0</v>
      </c>
      <c r="Q48" s="287">
        <f t="shared" si="32"/>
        <v>0</v>
      </c>
      <c r="R48" s="287">
        <f t="shared" si="32"/>
        <v>0</v>
      </c>
      <c r="S48" s="242">
        <f t="shared" si="32"/>
        <v>0</v>
      </c>
      <c r="T48" s="242">
        <f t="shared" si="33"/>
        <v>0</v>
      </c>
    </row>
    <row r="49" spans="1:20" s="242" customFormat="1" ht="16.149999999999999" customHeight="1">
      <c r="A49" s="289" t="s">
        <v>72</v>
      </c>
      <c r="B49" s="287">
        <f>種目一覧!E43</f>
        <v>0</v>
      </c>
      <c r="C49" s="287">
        <f>種目一覧!G43</f>
        <v>0</v>
      </c>
      <c r="D49" s="287">
        <f>種目一覧!F43</f>
        <v>0</v>
      </c>
      <c r="E49" s="289" t="str">
        <f t="shared" si="27"/>
        <v/>
      </c>
      <c r="F49" s="289" t="str">
        <f>種目一覧!H43</f>
        <v>W-25Ba</v>
      </c>
      <c r="H49" s="242">
        <f>種目一覧!L43</f>
        <v>99999</v>
      </c>
      <c r="I49" s="290" t="str">
        <f t="shared" si="28"/>
        <v/>
      </c>
      <c r="J49" s="290"/>
      <c r="K49" s="295">
        <f t="shared" si="29"/>
        <v>99999</v>
      </c>
      <c r="L49" s="292" t="str">
        <f t="shared" si="30"/>
        <v/>
      </c>
      <c r="M49" s="296">
        <f t="shared" si="31"/>
        <v>0</v>
      </c>
      <c r="N49" s="297">
        <f t="shared" si="32"/>
        <v>0</v>
      </c>
      <c r="O49" s="242">
        <f t="shared" si="32"/>
        <v>0</v>
      </c>
      <c r="P49" s="287">
        <f t="shared" si="32"/>
        <v>0</v>
      </c>
      <c r="Q49" s="287">
        <f t="shared" si="32"/>
        <v>0</v>
      </c>
      <c r="R49" s="287">
        <f t="shared" si="32"/>
        <v>0</v>
      </c>
      <c r="S49" s="242">
        <f t="shared" si="32"/>
        <v>0</v>
      </c>
      <c r="T49" s="242">
        <f t="shared" si="33"/>
        <v>0</v>
      </c>
    </row>
    <row r="50" spans="1:20" s="242" customFormat="1" ht="16.149999999999999" customHeight="1">
      <c r="A50" s="289" t="s">
        <v>72</v>
      </c>
      <c r="B50" s="287">
        <f>種目一覧!E44</f>
        <v>0</v>
      </c>
      <c r="C50" s="287">
        <f>種目一覧!G44</f>
        <v>0</v>
      </c>
      <c r="D50" s="287">
        <f>種目一覧!F44</f>
        <v>0</v>
      </c>
      <c r="E50" s="289" t="str">
        <f t="shared" si="27"/>
        <v/>
      </c>
      <c r="F50" s="289" t="str">
        <f>種目一覧!H44</f>
        <v>W-25Ba</v>
      </c>
      <c r="H50" s="242">
        <f>種目一覧!L44</f>
        <v>99999</v>
      </c>
      <c r="I50" s="290" t="str">
        <f t="shared" si="28"/>
        <v/>
      </c>
      <c r="J50" s="290"/>
      <c r="K50" s="295">
        <f t="shared" si="29"/>
        <v>99999</v>
      </c>
      <c r="L50" s="292" t="str">
        <f t="shared" si="30"/>
        <v/>
      </c>
      <c r="M50" s="296">
        <f t="shared" si="31"/>
        <v>0</v>
      </c>
      <c r="N50" s="297">
        <f t="shared" si="32"/>
        <v>0</v>
      </c>
      <c r="O50" s="242">
        <f t="shared" si="32"/>
        <v>0</v>
      </c>
      <c r="P50" s="287">
        <f t="shared" si="32"/>
        <v>0</v>
      </c>
      <c r="Q50" s="287">
        <f t="shared" si="32"/>
        <v>0</v>
      </c>
      <c r="R50" s="287">
        <f t="shared" si="32"/>
        <v>0</v>
      </c>
      <c r="S50" s="242">
        <f t="shared" si="32"/>
        <v>0</v>
      </c>
      <c r="T50" s="242">
        <f t="shared" si="33"/>
        <v>0</v>
      </c>
    </row>
    <row r="51" spans="1:20" s="242" customFormat="1" ht="16.149999999999999" customHeight="1">
      <c r="A51" s="289" t="s">
        <v>72</v>
      </c>
      <c r="B51" s="289" t="str">
        <f>種目一覧!E45</f>
        <v>みずほ</v>
      </c>
      <c r="C51" s="289" t="str">
        <f>種目一覧!G45</f>
        <v>やました　まどか</v>
      </c>
      <c r="D51" s="289" t="str">
        <f>種目一覧!F45</f>
        <v>山下　まどか</v>
      </c>
      <c r="E51" s="289" t="str">
        <f t="shared" si="27"/>
        <v/>
      </c>
      <c r="F51" s="289" t="str">
        <f>種目一覧!H45</f>
        <v>W-25Ba</v>
      </c>
      <c r="H51" s="242">
        <f>種目一覧!L45</f>
        <v>99999</v>
      </c>
      <c r="I51" s="290" t="str">
        <f t="shared" si="28"/>
        <v/>
      </c>
      <c r="J51" s="290"/>
      <c r="K51" s="295">
        <f t="shared" si="29"/>
        <v>99999</v>
      </c>
      <c r="L51" s="292" t="str">
        <f t="shared" si="30"/>
        <v/>
      </c>
      <c r="M51" s="296">
        <f t="shared" si="31"/>
        <v>0</v>
      </c>
      <c r="N51" s="297">
        <f t="shared" si="32"/>
        <v>0</v>
      </c>
      <c r="O51" s="242">
        <f t="shared" si="32"/>
        <v>0</v>
      </c>
      <c r="P51" s="287">
        <f t="shared" si="32"/>
        <v>0</v>
      </c>
      <c r="Q51" s="287">
        <f t="shared" si="32"/>
        <v>0</v>
      </c>
      <c r="R51" s="287">
        <f t="shared" si="32"/>
        <v>0</v>
      </c>
      <c r="S51" s="242">
        <f t="shared" si="32"/>
        <v>0</v>
      </c>
      <c r="T51" s="242">
        <f t="shared" si="33"/>
        <v>0</v>
      </c>
    </row>
    <row r="52" spans="1:20" s="242" customFormat="1" ht="16.149999999999999" customHeight="1">
      <c r="A52" s="289" t="s">
        <v>72</v>
      </c>
      <c r="B52" s="289" t="str">
        <f>種目一覧!E46</f>
        <v>　</v>
      </c>
      <c r="C52" s="287">
        <f>種目一覧!G46</f>
        <v>0</v>
      </c>
      <c r="D52" s="289" t="str">
        <f>種目一覧!F46</f>
        <v>　</v>
      </c>
      <c r="E52" s="289" t="str">
        <f t="shared" si="27"/>
        <v/>
      </c>
      <c r="F52" s="289" t="str">
        <f>種目一覧!H46</f>
        <v>W-25Ba</v>
      </c>
      <c r="H52" s="242">
        <f>種目一覧!L46</f>
        <v>99999</v>
      </c>
      <c r="I52" s="290" t="str">
        <f t="shared" si="28"/>
        <v/>
      </c>
      <c r="J52" s="290"/>
      <c r="K52" s="295">
        <f t="shared" si="29"/>
        <v>99999</v>
      </c>
      <c r="L52" s="292" t="str">
        <f t="shared" si="30"/>
        <v/>
      </c>
      <c r="M52" s="296">
        <f t="shared" si="31"/>
        <v>0</v>
      </c>
      <c r="N52" s="297">
        <f t="shared" si="32"/>
        <v>0</v>
      </c>
      <c r="O52" s="242">
        <f t="shared" si="32"/>
        <v>0</v>
      </c>
      <c r="P52" s="287">
        <f t="shared" si="32"/>
        <v>0</v>
      </c>
      <c r="Q52" s="287">
        <f t="shared" si="32"/>
        <v>0</v>
      </c>
      <c r="R52" s="287">
        <f t="shared" si="32"/>
        <v>0</v>
      </c>
      <c r="S52" s="242">
        <f t="shared" si="32"/>
        <v>0</v>
      </c>
      <c r="T52" s="242">
        <f t="shared" si="33"/>
        <v>0</v>
      </c>
    </row>
    <row r="53" spans="1:20" s="242" customFormat="1" ht="16.149999999999999" customHeight="1">
      <c r="A53" s="289" t="s">
        <v>72</v>
      </c>
      <c r="B53" s="289" t="str">
        <f>種目一覧!E47</f>
        <v>　</v>
      </c>
      <c r="C53" s="287">
        <f>種目一覧!G47</f>
        <v>0</v>
      </c>
      <c r="D53" s="289" t="str">
        <f>種目一覧!F47</f>
        <v>　</v>
      </c>
      <c r="E53" s="289" t="str">
        <f t="shared" si="27"/>
        <v/>
      </c>
      <c r="F53" s="289" t="str">
        <f>種目一覧!H47</f>
        <v>W-25Ba</v>
      </c>
      <c r="H53" s="242">
        <f>種目一覧!L47</f>
        <v>99999</v>
      </c>
      <c r="I53" s="290" t="str">
        <f t="shared" si="28"/>
        <v/>
      </c>
      <c r="J53" s="290"/>
      <c r="K53" s="295">
        <f t="shared" si="29"/>
        <v>99999</v>
      </c>
      <c r="L53" s="292" t="str">
        <f t="shared" si="30"/>
        <v/>
      </c>
      <c r="M53" s="296">
        <f t="shared" si="31"/>
        <v>0</v>
      </c>
      <c r="N53" s="297">
        <f t="shared" si="32"/>
        <v>0</v>
      </c>
      <c r="O53" s="242">
        <f t="shared" si="32"/>
        <v>0</v>
      </c>
      <c r="P53" s="287">
        <f t="shared" si="32"/>
        <v>0</v>
      </c>
      <c r="Q53" s="287">
        <f t="shared" si="32"/>
        <v>0</v>
      </c>
      <c r="R53" s="287">
        <f t="shared" si="32"/>
        <v>0</v>
      </c>
      <c r="S53" s="242">
        <f t="shared" si="32"/>
        <v>0</v>
      </c>
      <c r="T53" s="242">
        <f t="shared" si="33"/>
        <v>0</v>
      </c>
    </row>
    <row r="54" spans="1:20" s="242" customFormat="1" ht="16.149999999999999" customHeight="1">
      <c r="A54" s="289" t="s">
        <v>72</v>
      </c>
      <c r="B54" s="289" t="str">
        <f>種目一覧!E48</f>
        <v>　</v>
      </c>
      <c r="C54" s="287">
        <f>種目一覧!G48</f>
        <v>0</v>
      </c>
      <c r="D54" s="289" t="str">
        <f>種目一覧!F48</f>
        <v>　</v>
      </c>
      <c r="E54" s="289" t="str">
        <f t="shared" si="27"/>
        <v/>
      </c>
      <c r="F54" s="289" t="str">
        <f>種目一覧!H48</f>
        <v>W-25Ba</v>
      </c>
      <c r="H54" s="242">
        <f>種目一覧!L48</f>
        <v>99999</v>
      </c>
      <c r="I54" s="290" t="str">
        <f t="shared" si="28"/>
        <v/>
      </c>
      <c r="J54" s="290"/>
      <c r="K54" s="295">
        <f t="shared" si="29"/>
        <v>99999</v>
      </c>
      <c r="L54" s="292" t="str">
        <f t="shared" si="30"/>
        <v/>
      </c>
      <c r="M54" s="296">
        <f t="shared" si="31"/>
        <v>0</v>
      </c>
      <c r="N54" s="297">
        <f t="shared" si="32"/>
        <v>0</v>
      </c>
      <c r="O54" s="242">
        <f t="shared" si="32"/>
        <v>0</v>
      </c>
      <c r="P54" s="287">
        <f t="shared" si="32"/>
        <v>0</v>
      </c>
      <c r="Q54" s="287">
        <f t="shared" si="32"/>
        <v>0</v>
      </c>
      <c r="R54" s="287">
        <f t="shared" si="32"/>
        <v>0</v>
      </c>
      <c r="S54" s="242">
        <f t="shared" si="32"/>
        <v>0</v>
      </c>
      <c r="T54" s="242">
        <f t="shared" si="33"/>
        <v>0</v>
      </c>
    </row>
    <row r="55" spans="1:20" s="242" customFormat="1" ht="16.149999999999999" customHeight="1">
      <c r="A55" s="289" t="s">
        <v>72</v>
      </c>
      <c r="B55" s="289" t="str">
        <f>種目一覧!E49</f>
        <v>　</v>
      </c>
      <c r="C55" s="287">
        <f>種目一覧!G49</f>
        <v>0</v>
      </c>
      <c r="D55" s="289" t="str">
        <f>種目一覧!F49</f>
        <v>　</v>
      </c>
      <c r="E55" s="289" t="str">
        <f t="shared" si="27"/>
        <v/>
      </c>
      <c r="F55" s="289" t="str">
        <f>種目一覧!H49</f>
        <v>W-25Ba</v>
      </c>
      <c r="H55" s="242">
        <f>種目一覧!L49</f>
        <v>99999</v>
      </c>
      <c r="I55" s="290" t="str">
        <f t="shared" si="28"/>
        <v/>
      </c>
      <c r="J55" s="290"/>
      <c r="K55" s="295">
        <f t="shared" si="29"/>
        <v>99999</v>
      </c>
      <c r="L55" s="292" t="str">
        <f t="shared" si="30"/>
        <v/>
      </c>
      <c r="M55" s="296">
        <f t="shared" si="31"/>
        <v>0</v>
      </c>
      <c r="N55" s="297">
        <f t="shared" si="32"/>
        <v>0</v>
      </c>
      <c r="O55" s="242">
        <f t="shared" si="32"/>
        <v>0</v>
      </c>
      <c r="P55" s="287">
        <f t="shared" si="32"/>
        <v>0</v>
      </c>
      <c r="Q55" s="287">
        <f t="shared" si="32"/>
        <v>0</v>
      </c>
      <c r="R55" s="287">
        <f t="shared" si="32"/>
        <v>0</v>
      </c>
      <c r="S55" s="242">
        <f t="shared" si="32"/>
        <v>0</v>
      </c>
      <c r="T55" s="242">
        <f t="shared" si="33"/>
        <v>0</v>
      </c>
    </row>
    <row r="56" spans="1:20" s="242" customFormat="1" ht="16.149999999999999" customHeight="1">
      <c r="A56" s="289" t="s">
        <v>72</v>
      </c>
      <c r="B56" s="289" t="str">
        <f>種目一覧!E50</f>
        <v>　</v>
      </c>
      <c r="C56" s="287">
        <f>種目一覧!G50</f>
        <v>0</v>
      </c>
      <c r="D56" s="289" t="str">
        <f>種目一覧!F50</f>
        <v>　</v>
      </c>
      <c r="E56" s="289" t="str">
        <f t="shared" si="27"/>
        <v/>
      </c>
      <c r="F56" s="289" t="str">
        <f>種目一覧!H50</f>
        <v>W-25Ba</v>
      </c>
      <c r="H56" s="242">
        <f>種目一覧!L50</f>
        <v>99999</v>
      </c>
      <c r="I56" s="290" t="str">
        <f t="shared" si="28"/>
        <v/>
      </c>
      <c r="J56" s="290"/>
      <c r="K56" s="295">
        <f t="shared" si="29"/>
        <v>99999</v>
      </c>
      <c r="L56" s="292" t="str">
        <f t="shared" si="30"/>
        <v/>
      </c>
      <c r="M56" s="296">
        <f t="shared" si="31"/>
        <v>0</v>
      </c>
      <c r="N56" s="297">
        <f t="shared" si="32"/>
        <v>0</v>
      </c>
      <c r="O56" s="242">
        <f t="shared" si="32"/>
        <v>0</v>
      </c>
      <c r="P56" s="287">
        <f t="shared" si="32"/>
        <v>0</v>
      </c>
      <c r="Q56" s="287">
        <f t="shared" si="32"/>
        <v>0</v>
      </c>
      <c r="R56" s="287">
        <f t="shared" si="32"/>
        <v>0</v>
      </c>
      <c r="S56" s="242">
        <f t="shared" si="32"/>
        <v>0</v>
      </c>
      <c r="T56" s="242">
        <f t="shared" si="33"/>
        <v>0</v>
      </c>
    </row>
    <row r="57" spans="1:20" s="242" customFormat="1" ht="16.149999999999999" customHeight="1">
      <c r="A57" s="298" t="s">
        <v>72</v>
      </c>
      <c r="B57" s="298" t="str">
        <f>種目一覧!E51</f>
        <v>　</v>
      </c>
      <c r="C57" s="299">
        <f>種目一覧!G51</f>
        <v>0</v>
      </c>
      <c r="D57" s="298" t="str">
        <f>種目一覧!F51</f>
        <v>　</v>
      </c>
      <c r="E57" s="298" t="str">
        <f t="shared" si="27"/>
        <v/>
      </c>
      <c r="F57" s="298" t="str">
        <f>種目一覧!H51</f>
        <v>W-25Ba</v>
      </c>
      <c r="H57" s="300">
        <f>種目一覧!L51</f>
        <v>99999</v>
      </c>
      <c r="I57" s="301" t="str">
        <f t="shared" si="28"/>
        <v/>
      </c>
      <c r="J57" s="301"/>
      <c r="K57" s="302">
        <f t="shared" si="29"/>
        <v>99999</v>
      </c>
      <c r="L57" s="303" t="str">
        <f t="shared" si="30"/>
        <v/>
      </c>
      <c r="M57" s="304">
        <f t="shared" si="31"/>
        <v>0</v>
      </c>
      <c r="N57" s="305">
        <f t="shared" si="32"/>
        <v>0</v>
      </c>
      <c r="O57" s="300">
        <f t="shared" si="32"/>
        <v>0</v>
      </c>
      <c r="P57" s="299">
        <f t="shared" si="32"/>
        <v>0</v>
      </c>
      <c r="Q57" s="299">
        <f t="shared" si="32"/>
        <v>0</v>
      </c>
      <c r="R57" s="299">
        <f t="shared" si="32"/>
        <v>0</v>
      </c>
      <c r="S57" s="300">
        <f t="shared" si="32"/>
        <v>0</v>
      </c>
      <c r="T57" s="300">
        <f t="shared" si="33"/>
        <v>0</v>
      </c>
    </row>
    <row r="58" spans="1:20" s="306" customFormat="1" ht="16.149999999999999" customHeight="1">
      <c r="A58" s="307" t="s">
        <v>72</v>
      </c>
      <c r="B58" s="211" t="s">
        <v>456</v>
      </c>
      <c r="C58" s="308">
        <v>1500</v>
      </c>
      <c r="F58" s="211" t="str">
        <f>F57</f>
        <v>W-25Ba</v>
      </c>
      <c r="G58" s="211" t="s">
        <v>433</v>
      </c>
      <c r="N58" s="309">
        <f t="shared" ref="N58:S58" si="34">SUM(N44:N57)</f>
        <v>0</v>
      </c>
      <c r="O58" s="310">
        <f t="shared" si="34"/>
        <v>0</v>
      </c>
      <c r="P58" s="308">
        <f t="shared" si="34"/>
        <v>0</v>
      </c>
      <c r="Q58" s="308">
        <f t="shared" si="34"/>
        <v>0</v>
      </c>
      <c r="R58" s="308">
        <f t="shared" si="34"/>
        <v>0</v>
      </c>
      <c r="S58" s="310">
        <f t="shared" si="34"/>
        <v>0</v>
      </c>
    </row>
    <row r="59" spans="1:20" s="306" customFormat="1" ht="16.149999999999999" customHeight="1">
      <c r="A59" s="44" t="s">
        <v>72</v>
      </c>
      <c r="N59" s="311" t="str">
        <f t="shared" ref="N59:S59" si="35">IF(COUNTIF(N44:N57,"&lt;&gt;0")&gt;2,"警告！","")</f>
        <v/>
      </c>
      <c r="O59" s="312" t="str">
        <f t="shared" si="35"/>
        <v/>
      </c>
      <c r="P59" s="46" t="str">
        <f t="shared" si="35"/>
        <v/>
      </c>
      <c r="Q59" s="46" t="str">
        <f t="shared" si="35"/>
        <v/>
      </c>
      <c r="R59" s="46" t="str">
        <f t="shared" si="35"/>
        <v/>
      </c>
      <c r="S59" s="312" t="str">
        <f t="shared" si="35"/>
        <v/>
      </c>
    </row>
    <row r="60" spans="1:20" s="242" customFormat="1" ht="16.149999999999999" customHeight="1">
      <c r="A60" s="313" t="s">
        <v>129</v>
      </c>
      <c r="B60" s="319">
        <f>種目一覧!E52</f>
        <v>0</v>
      </c>
      <c r="C60" s="319">
        <f>種目一覧!G52</f>
        <v>0</v>
      </c>
      <c r="D60" s="319">
        <f>種目一覧!F52</f>
        <v>0</v>
      </c>
      <c r="E60" s="313" t="str">
        <f t="shared" ref="E60:E73" si="36">IF(K60&lt;=C$74,"※","")</f>
        <v/>
      </c>
      <c r="F60" s="313" t="str">
        <f>種目一覧!H52</f>
        <v>W-25Br</v>
      </c>
      <c r="H60" s="314">
        <f>種目一覧!L52</f>
        <v>99999</v>
      </c>
      <c r="I60" s="315" t="str">
        <f t="shared" ref="I60:I73" si="37">IF(H60=99999,"",RANK(H60,H$60:H$73,1))</f>
        <v/>
      </c>
      <c r="J60" s="315"/>
      <c r="K60" s="316">
        <f t="shared" ref="K60:K73" si="38">IF(J60="",99999,IF(J60&gt;2,99999,H60))</f>
        <v>99999</v>
      </c>
      <c r="L60" s="292" t="str">
        <f t="shared" ref="L60:L73" si="39">IF(K60=99999,"",RANK(K60,K$60:K$73,1))</f>
        <v/>
      </c>
      <c r="M60" s="317">
        <f t="shared" ref="M60:M73" si="40">IF(L60="",0,IF(L60=1,7,IF(L60=2,6,IF(L60=3,5,IF(L60=4,4,IF(L60=5,3,IF(L60=6,2,IF(L60=7,1,0))))))))</f>
        <v>0</v>
      </c>
      <c r="N60" s="318">
        <f t="shared" ref="N60:S73" si="41">IF($B60=N$2,$M60,0)</f>
        <v>0</v>
      </c>
      <c r="O60" s="314">
        <f t="shared" si="41"/>
        <v>0</v>
      </c>
      <c r="P60" s="319">
        <f t="shared" si="41"/>
        <v>0</v>
      </c>
      <c r="Q60" s="319">
        <f t="shared" si="41"/>
        <v>0</v>
      </c>
      <c r="R60" s="319">
        <f t="shared" si="41"/>
        <v>0</v>
      </c>
      <c r="S60" s="314">
        <f t="shared" si="41"/>
        <v>0</v>
      </c>
      <c r="T60" s="314">
        <f t="shared" ref="T60:T73" si="42">SUM(N60:S60)-M60</f>
        <v>0</v>
      </c>
    </row>
    <row r="61" spans="1:20" s="242" customFormat="1" ht="16.149999999999999" customHeight="1">
      <c r="A61" s="289" t="s">
        <v>129</v>
      </c>
      <c r="B61" s="287">
        <f>種目一覧!E53</f>
        <v>0</v>
      </c>
      <c r="C61" s="289">
        <f>種目一覧!G53</f>
        <v>0</v>
      </c>
      <c r="D61" s="289">
        <f>種目一覧!F53</f>
        <v>0</v>
      </c>
      <c r="E61" s="289" t="str">
        <f t="shared" si="36"/>
        <v/>
      </c>
      <c r="F61" s="289" t="str">
        <f>種目一覧!H53</f>
        <v>W-25Br</v>
      </c>
      <c r="H61" s="242">
        <f>種目一覧!L53</f>
        <v>99999</v>
      </c>
      <c r="I61" s="290" t="str">
        <f t="shared" si="37"/>
        <v/>
      </c>
      <c r="J61" s="290"/>
      <c r="K61" s="295">
        <f t="shared" si="38"/>
        <v>99999</v>
      </c>
      <c r="L61" s="292" t="str">
        <f t="shared" si="39"/>
        <v/>
      </c>
      <c r="M61" s="296">
        <f t="shared" si="40"/>
        <v>0</v>
      </c>
      <c r="N61" s="297">
        <f t="shared" si="41"/>
        <v>0</v>
      </c>
      <c r="O61" s="242">
        <f t="shared" si="41"/>
        <v>0</v>
      </c>
      <c r="P61" s="287">
        <f t="shared" si="41"/>
        <v>0</v>
      </c>
      <c r="Q61" s="287">
        <f t="shared" si="41"/>
        <v>0</v>
      </c>
      <c r="R61" s="287">
        <f t="shared" si="41"/>
        <v>0</v>
      </c>
      <c r="S61" s="242">
        <f t="shared" si="41"/>
        <v>0</v>
      </c>
      <c r="T61" s="242">
        <f t="shared" si="42"/>
        <v>0</v>
      </c>
    </row>
    <row r="62" spans="1:20" s="242" customFormat="1" ht="16.149999999999999" customHeight="1">
      <c r="A62" s="289" t="s">
        <v>129</v>
      </c>
      <c r="B62" s="287">
        <f>種目一覧!E54</f>
        <v>0</v>
      </c>
      <c r="C62" s="287">
        <f>種目一覧!G54</f>
        <v>0</v>
      </c>
      <c r="D62" s="287">
        <f>種目一覧!F54</f>
        <v>0</v>
      </c>
      <c r="E62" s="289" t="str">
        <f t="shared" si="36"/>
        <v/>
      </c>
      <c r="F62" s="289" t="str">
        <f>種目一覧!H54</f>
        <v>W-25Br</v>
      </c>
      <c r="H62" s="242">
        <f>種目一覧!L54</f>
        <v>99999</v>
      </c>
      <c r="I62" s="290" t="str">
        <f t="shared" si="37"/>
        <v/>
      </c>
      <c r="J62" s="290"/>
      <c r="K62" s="295">
        <f t="shared" si="38"/>
        <v>99999</v>
      </c>
      <c r="L62" s="292" t="str">
        <f t="shared" si="39"/>
        <v/>
      </c>
      <c r="M62" s="296">
        <f t="shared" si="40"/>
        <v>0</v>
      </c>
      <c r="N62" s="297">
        <f t="shared" si="41"/>
        <v>0</v>
      </c>
      <c r="O62" s="242">
        <f t="shared" si="41"/>
        <v>0</v>
      </c>
      <c r="P62" s="287">
        <f t="shared" si="41"/>
        <v>0</v>
      </c>
      <c r="Q62" s="287">
        <f t="shared" si="41"/>
        <v>0</v>
      </c>
      <c r="R62" s="287">
        <f t="shared" si="41"/>
        <v>0</v>
      </c>
      <c r="S62" s="242">
        <f t="shared" si="41"/>
        <v>0</v>
      </c>
      <c r="T62" s="242">
        <f t="shared" si="42"/>
        <v>0</v>
      </c>
    </row>
    <row r="63" spans="1:20" s="242" customFormat="1" ht="16.149999999999999" customHeight="1">
      <c r="A63" s="289" t="s">
        <v>129</v>
      </c>
      <c r="B63" s="287">
        <f>種目一覧!E55</f>
        <v>0</v>
      </c>
      <c r="C63" s="287">
        <f>種目一覧!G55</f>
        <v>0</v>
      </c>
      <c r="D63" s="287">
        <f>種目一覧!F55</f>
        <v>0</v>
      </c>
      <c r="E63" s="289" t="str">
        <f t="shared" si="36"/>
        <v/>
      </c>
      <c r="F63" s="289" t="str">
        <f>種目一覧!H55</f>
        <v>W-25Br</v>
      </c>
      <c r="H63" s="242">
        <f>種目一覧!L55</f>
        <v>99999</v>
      </c>
      <c r="I63" s="290" t="str">
        <f t="shared" si="37"/>
        <v/>
      </c>
      <c r="J63" s="290"/>
      <c r="K63" s="295">
        <f t="shared" si="38"/>
        <v>99999</v>
      </c>
      <c r="L63" s="292" t="str">
        <f t="shared" si="39"/>
        <v/>
      </c>
      <c r="M63" s="296">
        <f t="shared" si="40"/>
        <v>0</v>
      </c>
      <c r="N63" s="297">
        <f t="shared" si="41"/>
        <v>0</v>
      </c>
      <c r="O63" s="242">
        <f t="shared" si="41"/>
        <v>0</v>
      </c>
      <c r="P63" s="287">
        <f t="shared" si="41"/>
        <v>0</v>
      </c>
      <c r="Q63" s="287">
        <f t="shared" si="41"/>
        <v>0</v>
      </c>
      <c r="R63" s="287">
        <f t="shared" si="41"/>
        <v>0</v>
      </c>
      <c r="S63" s="242">
        <f t="shared" si="41"/>
        <v>0</v>
      </c>
      <c r="T63" s="242">
        <f t="shared" si="42"/>
        <v>0</v>
      </c>
    </row>
    <row r="64" spans="1:20" s="242" customFormat="1" ht="16.149999999999999" customHeight="1">
      <c r="A64" s="289" t="s">
        <v>129</v>
      </c>
      <c r="B64" s="287">
        <f>種目一覧!E56</f>
        <v>0</v>
      </c>
      <c r="C64" s="289">
        <f>種目一覧!G56</f>
        <v>0</v>
      </c>
      <c r="D64" s="289">
        <f>種目一覧!F56</f>
        <v>0</v>
      </c>
      <c r="E64" s="289" t="str">
        <f t="shared" si="36"/>
        <v/>
      </c>
      <c r="F64" s="289" t="str">
        <f>種目一覧!H56</f>
        <v>W-25Br</v>
      </c>
      <c r="H64" s="242">
        <f>種目一覧!L56</f>
        <v>99999</v>
      </c>
      <c r="I64" s="290" t="str">
        <f t="shared" si="37"/>
        <v/>
      </c>
      <c r="J64" s="290"/>
      <c r="K64" s="295">
        <f t="shared" si="38"/>
        <v>99999</v>
      </c>
      <c r="L64" s="292" t="str">
        <f t="shared" si="39"/>
        <v/>
      </c>
      <c r="M64" s="296">
        <f t="shared" si="40"/>
        <v>0</v>
      </c>
      <c r="N64" s="297">
        <f t="shared" si="41"/>
        <v>0</v>
      </c>
      <c r="O64" s="242">
        <f t="shared" si="41"/>
        <v>0</v>
      </c>
      <c r="P64" s="287">
        <f t="shared" si="41"/>
        <v>0</v>
      </c>
      <c r="Q64" s="287">
        <f t="shared" si="41"/>
        <v>0</v>
      </c>
      <c r="R64" s="287">
        <f t="shared" si="41"/>
        <v>0</v>
      </c>
      <c r="S64" s="242">
        <f t="shared" si="41"/>
        <v>0</v>
      </c>
      <c r="T64" s="242">
        <f t="shared" si="42"/>
        <v>0</v>
      </c>
    </row>
    <row r="65" spans="1:20" s="242" customFormat="1" ht="16.149999999999999" customHeight="1">
      <c r="A65" s="289" t="s">
        <v>129</v>
      </c>
      <c r="B65" s="287">
        <f>種目一覧!E57</f>
        <v>0</v>
      </c>
      <c r="C65" s="289">
        <f>種目一覧!G57</f>
        <v>0</v>
      </c>
      <c r="D65" s="289">
        <f>種目一覧!F57</f>
        <v>0</v>
      </c>
      <c r="E65" s="289" t="str">
        <f t="shared" si="36"/>
        <v/>
      </c>
      <c r="F65" s="289" t="str">
        <f>種目一覧!H57</f>
        <v>W-25Br</v>
      </c>
      <c r="H65" s="242">
        <f>種目一覧!L57</f>
        <v>99999</v>
      </c>
      <c r="I65" s="290" t="str">
        <f t="shared" si="37"/>
        <v/>
      </c>
      <c r="J65" s="290"/>
      <c r="K65" s="295">
        <f t="shared" si="38"/>
        <v>99999</v>
      </c>
      <c r="L65" s="292" t="str">
        <f t="shared" si="39"/>
        <v/>
      </c>
      <c r="M65" s="296">
        <f t="shared" si="40"/>
        <v>0</v>
      </c>
      <c r="N65" s="297">
        <f t="shared" si="41"/>
        <v>0</v>
      </c>
      <c r="O65" s="242">
        <f t="shared" si="41"/>
        <v>0</v>
      </c>
      <c r="P65" s="287">
        <f t="shared" si="41"/>
        <v>0</v>
      </c>
      <c r="Q65" s="287">
        <f t="shared" si="41"/>
        <v>0</v>
      </c>
      <c r="R65" s="287">
        <f t="shared" si="41"/>
        <v>0</v>
      </c>
      <c r="S65" s="242">
        <f t="shared" si="41"/>
        <v>0</v>
      </c>
      <c r="T65" s="242">
        <f t="shared" si="42"/>
        <v>0</v>
      </c>
    </row>
    <row r="66" spans="1:20" s="242" customFormat="1" ht="16.149999999999999" customHeight="1">
      <c r="A66" s="289" t="s">
        <v>129</v>
      </c>
      <c r="B66" s="287">
        <f>種目一覧!E58</f>
        <v>0</v>
      </c>
      <c r="C66" s="287">
        <f>種目一覧!G58</f>
        <v>0</v>
      </c>
      <c r="D66" s="287">
        <f>種目一覧!F58</f>
        <v>0</v>
      </c>
      <c r="E66" s="289" t="str">
        <f t="shared" si="36"/>
        <v/>
      </c>
      <c r="F66" s="289" t="str">
        <f>種目一覧!H58</f>
        <v>W-25Br</v>
      </c>
      <c r="H66" s="242">
        <f>種目一覧!L58</f>
        <v>99999</v>
      </c>
      <c r="I66" s="290" t="str">
        <f t="shared" si="37"/>
        <v/>
      </c>
      <c r="J66" s="290"/>
      <c r="K66" s="295">
        <f t="shared" si="38"/>
        <v>99999</v>
      </c>
      <c r="L66" s="292" t="str">
        <f t="shared" si="39"/>
        <v/>
      </c>
      <c r="M66" s="296">
        <f t="shared" si="40"/>
        <v>0</v>
      </c>
      <c r="N66" s="297">
        <f t="shared" si="41"/>
        <v>0</v>
      </c>
      <c r="O66" s="242">
        <f t="shared" si="41"/>
        <v>0</v>
      </c>
      <c r="P66" s="287">
        <f t="shared" si="41"/>
        <v>0</v>
      </c>
      <c r="Q66" s="287">
        <f t="shared" si="41"/>
        <v>0</v>
      </c>
      <c r="R66" s="287">
        <f t="shared" si="41"/>
        <v>0</v>
      </c>
      <c r="S66" s="242">
        <f t="shared" si="41"/>
        <v>0</v>
      </c>
      <c r="T66" s="242">
        <f t="shared" si="42"/>
        <v>0</v>
      </c>
    </row>
    <row r="67" spans="1:20" s="242" customFormat="1" ht="16.149999999999999" customHeight="1">
      <c r="A67" s="289" t="s">
        <v>129</v>
      </c>
      <c r="B67" s="289" t="str">
        <f>種目一覧!E59</f>
        <v>みずほ</v>
      </c>
      <c r="C67" s="289" t="str">
        <f>種目一覧!G59</f>
        <v>つちや　ことね</v>
      </c>
      <c r="D67" s="289" t="str">
        <f>種目一覧!F59</f>
        <v>土屋　琴音</v>
      </c>
      <c r="E67" s="289" t="str">
        <f t="shared" si="36"/>
        <v/>
      </c>
      <c r="F67" s="289" t="str">
        <f>種目一覧!H59</f>
        <v>W-25Br</v>
      </c>
      <c r="H67" s="242">
        <f>種目一覧!L59</f>
        <v>99999</v>
      </c>
      <c r="I67" s="290" t="str">
        <f t="shared" si="37"/>
        <v/>
      </c>
      <c r="J67" s="290"/>
      <c r="K67" s="295">
        <f t="shared" si="38"/>
        <v>99999</v>
      </c>
      <c r="L67" s="292" t="str">
        <f t="shared" si="39"/>
        <v/>
      </c>
      <c r="M67" s="296">
        <f t="shared" si="40"/>
        <v>0</v>
      </c>
      <c r="N67" s="297">
        <f t="shared" si="41"/>
        <v>0</v>
      </c>
      <c r="O67" s="242">
        <f t="shared" si="41"/>
        <v>0</v>
      </c>
      <c r="P67" s="287">
        <f t="shared" si="41"/>
        <v>0</v>
      </c>
      <c r="Q67" s="287">
        <f t="shared" si="41"/>
        <v>0</v>
      </c>
      <c r="R67" s="287">
        <f t="shared" si="41"/>
        <v>0</v>
      </c>
      <c r="S67" s="242">
        <f t="shared" si="41"/>
        <v>0</v>
      </c>
      <c r="T67" s="242">
        <f t="shared" si="42"/>
        <v>0</v>
      </c>
    </row>
    <row r="68" spans="1:20" s="242" customFormat="1" ht="16.149999999999999" customHeight="1">
      <c r="A68" s="289" t="s">
        <v>129</v>
      </c>
      <c r="B68" s="289" t="str">
        <f>種目一覧!E60</f>
        <v>三井住友信託</v>
      </c>
      <c r="C68" s="289" t="str">
        <f>種目一覧!G60</f>
        <v>やまさき　ゆかり</v>
      </c>
      <c r="D68" s="289" t="str">
        <f>種目一覧!F60</f>
        <v>山﨑　ゆかり</v>
      </c>
      <c r="E68" s="289" t="str">
        <f t="shared" si="36"/>
        <v/>
      </c>
      <c r="F68" s="289" t="str">
        <f>種目一覧!H60</f>
        <v>W-25Br</v>
      </c>
      <c r="H68" s="242">
        <f>種目一覧!L60</f>
        <v>99999</v>
      </c>
      <c r="I68" s="290" t="str">
        <f t="shared" si="37"/>
        <v/>
      </c>
      <c r="J68" s="290"/>
      <c r="K68" s="295">
        <f t="shared" si="38"/>
        <v>99999</v>
      </c>
      <c r="L68" s="292" t="str">
        <f t="shared" si="39"/>
        <v/>
      </c>
      <c r="M68" s="296">
        <f t="shared" si="40"/>
        <v>0</v>
      </c>
      <c r="N68" s="297">
        <f t="shared" si="41"/>
        <v>0</v>
      </c>
      <c r="O68" s="242">
        <f t="shared" si="41"/>
        <v>0</v>
      </c>
      <c r="P68" s="287">
        <f t="shared" si="41"/>
        <v>0</v>
      </c>
      <c r="Q68" s="287">
        <f t="shared" si="41"/>
        <v>0</v>
      </c>
      <c r="R68" s="287">
        <f t="shared" si="41"/>
        <v>0</v>
      </c>
      <c r="S68" s="242">
        <f t="shared" si="41"/>
        <v>0</v>
      </c>
      <c r="T68" s="242">
        <f t="shared" si="42"/>
        <v>0</v>
      </c>
    </row>
    <row r="69" spans="1:20" s="242" customFormat="1" ht="16.149999999999999" customHeight="1">
      <c r="A69" s="289" t="s">
        <v>129</v>
      </c>
      <c r="B69" s="289" t="str">
        <f>種目一覧!E61</f>
        <v>みずほ</v>
      </c>
      <c r="C69" s="289" t="str">
        <f>種目一覧!G61</f>
        <v>もちづき　あやか</v>
      </c>
      <c r="D69" s="289" t="str">
        <f>種目一覧!F61</f>
        <v>望月　彩圭</v>
      </c>
      <c r="E69" s="289" t="str">
        <f t="shared" si="36"/>
        <v/>
      </c>
      <c r="F69" s="289" t="str">
        <f>種目一覧!H61</f>
        <v>W-25Br</v>
      </c>
      <c r="H69" s="242">
        <f>種目一覧!L61</f>
        <v>99999</v>
      </c>
      <c r="I69" s="290" t="str">
        <f t="shared" si="37"/>
        <v/>
      </c>
      <c r="J69" s="290"/>
      <c r="K69" s="295">
        <f t="shared" si="38"/>
        <v>99999</v>
      </c>
      <c r="L69" s="292" t="str">
        <f t="shared" si="39"/>
        <v/>
      </c>
      <c r="M69" s="296">
        <f t="shared" si="40"/>
        <v>0</v>
      </c>
      <c r="N69" s="297">
        <f t="shared" si="41"/>
        <v>0</v>
      </c>
      <c r="O69" s="242">
        <f t="shared" si="41"/>
        <v>0</v>
      </c>
      <c r="P69" s="287">
        <f t="shared" si="41"/>
        <v>0</v>
      </c>
      <c r="Q69" s="287">
        <f t="shared" si="41"/>
        <v>0</v>
      </c>
      <c r="R69" s="287">
        <f t="shared" si="41"/>
        <v>0</v>
      </c>
      <c r="S69" s="242">
        <f t="shared" si="41"/>
        <v>0</v>
      </c>
      <c r="T69" s="242">
        <f t="shared" si="42"/>
        <v>0</v>
      </c>
    </row>
    <row r="70" spans="1:20" s="242" customFormat="1" ht="16.149999999999999" customHeight="1">
      <c r="A70" s="289" t="s">
        <v>129</v>
      </c>
      <c r="B70" s="289" t="str">
        <f>種目一覧!E62</f>
        <v>みずほ</v>
      </c>
      <c r="C70" s="289" t="str">
        <f>種目一覧!G62</f>
        <v>なるさわ　りえ</v>
      </c>
      <c r="D70" s="289" t="str">
        <f>種目一覧!F62</f>
        <v>成澤　理恵</v>
      </c>
      <c r="E70" s="289" t="str">
        <f t="shared" si="36"/>
        <v/>
      </c>
      <c r="F70" s="289" t="str">
        <f>種目一覧!H62</f>
        <v>W-25Br</v>
      </c>
      <c r="H70" s="242">
        <f>種目一覧!L62</f>
        <v>99999</v>
      </c>
      <c r="I70" s="290" t="str">
        <f t="shared" si="37"/>
        <v/>
      </c>
      <c r="J70" s="290"/>
      <c r="K70" s="295">
        <f t="shared" si="38"/>
        <v>99999</v>
      </c>
      <c r="L70" s="292" t="str">
        <f t="shared" si="39"/>
        <v/>
      </c>
      <c r="M70" s="296">
        <f t="shared" si="40"/>
        <v>0</v>
      </c>
      <c r="N70" s="297">
        <f t="shared" si="41"/>
        <v>0</v>
      </c>
      <c r="O70" s="242">
        <f t="shared" si="41"/>
        <v>0</v>
      </c>
      <c r="P70" s="287">
        <f t="shared" si="41"/>
        <v>0</v>
      </c>
      <c r="Q70" s="287">
        <f t="shared" si="41"/>
        <v>0</v>
      </c>
      <c r="R70" s="287">
        <f t="shared" si="41"/>
        <v>0</v>
      </c>
      <c r="S70" s="242">
        <f t="shared" si="41"/>
        <v>0</v>
      </c>
      <c r="T70" s="242">
        <f t="shared" si="42"/>
        <v>0</v>
      </c>
    </row>
    <row r="71" spans="1:20" s="242" customFormat="1" ht="16.149999999999999" customHeight="1">
      <c r="A71" s="289" t="s">
        <v>129</v>
      </c>
      <c r="B71" s="289" t="str">
        <f>種目一覧!E63</f>
        <v>みずほ</v>
      </c>
      <c r="C71" s="289" t="str">
        <f>種目一覧!G63</f>
        <v>こいけ　あや</v>
      </c>
      <c r="D71" s="289" t="str">
        <f>種目一覧!F63</f>
        <v>小池　あや</v>
      </c>
      <c r="E71" s="289" t="str">
        <f t="shared" si="36"/>
        <v/>
      </c>
      <c r="F71" s="289" t="str">
        <f>種目一覧!H63</f>
        <v>W-25Br</v>
      </c>
      <c r="H71" s="242">
        <f>種目一覧!L63</f>
        <v>99999</v>
      </c>
      <c r="I71" s="290" t="str">
        <f t="shared" si="37"/>
        <v/>
      </c>
      <c r="J71" s="290"/>
      <c r="K71" s="295">
        <f t="shared" si="38"/>
        <v>99999</v>
      </c>
      <c r="L71" s="292" t="str">
        <f t="shared" si="39"/>
        <v/>
      </c>
      <c r="M71" s="296">
        <f t="shared" si="40"/>
        <v>0</v>
      </c>
      <c r="N71" s="297">
        <f t="shared" si="41"/>
        <v>0</v>
      </c>
      <c r="O71" s="242">
        <f t="shared" si="41"/>
        <v>0</v>
      </c>
      <c r="P71" s="287">
        <f t="shared" si="41"/>
        <v>0</v>
      </c>
      <c r="Q71" s="287">
        <f t="shared" si="41"/>
        <v>0</v>
      </c>
      <c r="R71" s="287">
        <f t="shared" si="41"/>
        <v>0</v>
      </c>
      <c r="S71" s="242">
        <f t="shared" si="41"/>
        <v>0</v>
      </c>
      <c r="T71" s="242">
        <f t="shared" si="42"/>
        <v>0</v>
      </c>
    </row>
    <row r="72" spans="1:20" s="242" customFormat="1" ht="16.149999999999999" customHeight="1">
      <c r="A72" s="289" t="s">
        <v>129</v>
      </c>
      <c r="B72" s="289" t="str">
        <f>種目一覧!E64</f>
        <v>　</v>
      </c>
      <c r="C72" s="287">
        <f>種目一覧!G64</f>
        <v>0</v>
      </c>
      <c r="D72" s="289" t="str">
        <f>種目一覧!F64</f>
        <v>　</v>
      </c>
      <c r="E72" s="289" t="str">
        <f t="shared" si="36"/>
        <v/>
      </c>
      <c r="F72" s="289" t="str">
        <f>種目一覧!H64</f>
        <v>W-25Br</v>
      </c>
      <c r="H72" s="242">
        <f>種目一覧!L64</f>
        <v>99999</v>
      </c>
      <c r="I72" s="290" t="str">
        <f t="shared" si="37"/>
        <v/>
      </c>
      <c r="J72" s="290"/>
      <c r="K72" s="295">
        <f t="shared" si="38"/>
        <v>99999</v>
      </c>
      <c r="L72" s="292" t="str">
        <f t="shared" si="39"/>
        <v/>
      </c>
      <c r="M72" s="296">
        <f t="shared" si="40"/>
        <v>0</v>
      </c>
      <c r="N72" s="297">
        <f t="shared" si="41"/>
        <v>0</v>
      </c>
      <c r="O72" s="242">
        <f t="shared" si="41"/>
        <v>0</v>
      </c>
      <c r="P72" s="287">
        <f t="shared" si="41"/>
        <v>0</v>
      </c>
      <c r="Q72" s="287">
        <f t="shared" si="41"/>
        <v>0</v>
      </c>
      <c r="R72" s="287">
        <f t="shared" si="41"/>
        <v>0</v>
      </c>
      <c r="S72" s="242">
        <f t="shared" si="41"/>
        <v>0</v>
      </c>
      <c r="T72" s="242">
        <f t="shared" si="42"/>
        <v>0</v>
      </c>
    </row>
    <row r="73" spans="1:20" s="242" customFormat="1" ht="16.149999999999999" customHeight="1">
      <c r="A73" s="298" t="s">
        <v>129</v>
      </c>
      <c r="B73" s="298" t="str">
        <f>種目一覧!E65</f>
        <v>　</v>
      </c>
      <c r="C73" s="299">
        <f>種目一覧!G65</f>
        <v>0</v>
      </c>
      <c r="D73" s="298" t="str">
        <f>種目一覧!F65</f>
        <v>　</v>
      </c>
      <c r="E73" s="298" t="str">
        <f t="shared" si="36"/>
        <v/>
      </c>
      <c r="F73" s="298" t="str">
        <f>種目一覧!H65</f>
        <v>W-25Br</v>
      </c>
      <c r="H73" s="300">
        <f>種目一覧!L65</f>
        <v>99999</v>
      </c>
      <c r="I73" s="301" t="str">
        <f t="shared" si="37"/>
        <v/>
      </c>
      <c r="J73" s="301"/>
      <c r="K73" s="302">
        <f t="shared" si="38"/>
        <v>99999</v>
      </c>
      <c r="L73" s="303" t="str">
        <f t="shared" si="39"/>
        <v/>
      </c>
      <c r="M73" s="304">
        <f t="shared" si="40"/>
        <v>0</v>
      </c>
      <c r="N73" s="305">
        <f t="shared" si="41"/>
        <v>0</v>
      </c>
      <c r="O73" s="300">
        <f t="shared" si="41"/>
        <v>0</v>
      </c>
      <c r="P73" s="299">
        <f t="shared" si="41"/>
        <v>0</v>
      </c>
      <c r="Q73" s="299">
        <f t="shared" si="41"/>
        <v>0</v>
      </c>
      <c r="R73" s="299">
        <f t="shared" si="41"/>
        <v>0</v>
      </c>
      <c r="S73" s="300">
        <f t="shared" si="41"/>
        <v>0</v>
      </c>
      <c r="T73" s="300">
        <f t="shared" si="42"/>
        <v>0</v>
      </c>
    </row>
    <row r="74" spans="1:20" s="306" customFormat="1" ht="16.149999999999999" customHeight="1">
      <c r="A74" s="307" t="s">
        <v>129</v>
      </c>
      <c r="B74" s="211" t="s">
        <v>456</v>
      </c>
      <c r="C74" s="308">
        <v>1614</v>
      </c>
      <c r="F74" s="211" t="str">
        <f>F73</f>
        <v>W-25Br</v>
      </c>
      <c r="G74" s="211" t="s">
        <v>437</v>
      </c>
      <c r="N74" s="309">
        <f t="shared" ref="N74:S74" si="43">SUM(N60:N73)</f>
        <v>0</v>
      </c>
      <c r="O74" s="310">
        <f t="shared" si="43"/>
        <v>0</v>
      </c>
      <c r="P74" s="308">
        <f t="shared" si="43"/>
        <v>0</v>
      </c>
      <c r="Q74" s="308">
        <f t="shared" si="43"/>
        <v>0</v>
      </c>
      <c r="R74" s="308">
        <f t="shared" si="43"/>
        <v>0</v>
      </c>
      <c r="S74" s="310">
        <f t="shared" si="43"/>
        <v>0</v>
      </c>
    </row>
    <row r="75" spans="1:20" s="306" customFormat="1" ht="16.149999999999999" customHeight="1">
      <c r="A75" s="44" t="s">
        <v>129</v>
      </c>
      <c r="N75" s="311" t="str">
        <f t="shared" ref="N75:S75" si="44">IF(COUNTIF(N60:N73,"&lt;&gt;0")&gt;2,"警告！","")</f>
        <v/>
      </c>
      <c r="O75" s="312" t="str">
        <f t="shared" si="44"/>
        <v/>
      </c>
      <c r="P75" s="46" t="str">
        <f t="shared" si="44"/>
        <v/>
      </c>
      <c r="Q75" s="46" t="str">
        <f t="shared" si="44"/>
        <v/>
      </c>
      <c r="R75" s="46" t="str">
        <f t="shared" si="44"/>
        <v/>
      </c>
      <c r="S75" s="312" t="str">
        <f t="shared" si="44"/>
        <v/>
      </c>
    </row>
    <row r="76" spans="1:20" s="242" customFormat="1" ht="16.149999999999999" customHeight="1">
      <c r="A76" s="313" t="s">
        <v>457</v>
      </c>
      <c r="B76" s="313" t="str">
        <f>種目一覧!E66</f>
        <v>三井住友銀行</v>
      </c>
      <c r="C76" s="313" t="str">
        <f>種目一覧!G66</f>
        <v>いとう　みきこ</v>
      </c>
      <c r="D76" s="313" t="str">
        <f>種目一覧!F66</f>
        <v>伊藤　美樹子</v>
      </c>
      <c r="E76" s="313" t="str">
        <f t="shared" ref="E76:E82" si="45">IF(K76&lt;=C$83,"※","")</f>
        <v/>
      </c>
      <c r="F76" s="313" t="str">
        <f>種目一覧!H66</f>
        <v>W-50Br</v>
      </c>
      <c r="H76" s="314">
        <f>種目一覧!L66</f>
        <v>99999</v>
      </c>
      <c r="I76" s="315" t="str">
        <f t="shared" ref="I76:I82" si="46">IF(H76=99999,"",RANK(H76,H$76:H$82,1))</f>
        <v/>
      </c>
      <c r="J76" s="315"/>
      <c r="K76" s="316">
        <f t="shared" ref="K76:K82" si="47">IF(J76="",99999,IF(J76&gt;2,99999,H76))</f>
        <v>99999</v>
      </c>
      <c r="L76" s="292" t="str">
        <f t="shared" ref="L76:L82" si="48">IF(K76=99999,"",RANK(K76,K$76:K$82,1))</f>
        <v/>
      </c>
      <c r="M76" s="317">
        <f t="shared" ref="M76:M82" si="49">IF(L76="",0,IF(L76=1,7,IF(L76=2,6,IF(L76=3,5,IF(L76=4,4,IF(L76=5,3,IF(L76=6,2,IF(L76=7,1,0))))))))</f>
        <v>0</v>
      </c>
      <c r="N76" s="318">
        <f t="shared" ref="N76:S82" si="50">IF($B76=N$2,$M76,0)</f>
        <v>0</v>
      </c>
      <c r="O76" s="314">
        <f t="shared" si="50"/>
        <v>0</v>
      </c>
      <c r="P76" s="319">
        <f t="shared" si="50"/>
        <v>0</v>
      </c>
      <c r="Q76" s="319">
        <f t="shared" si="50"/>
        <v>0</v>
      </c>
      <c r="R76" s="319">
        <f t="shared" si="50"/>
        <v>0</v>
      </c>
      <c r="S76" s="314">
        <f t="shared" si="50"/>
        <v>0</v>
      </c>
      <c r="T76" s="314">
        <f t="shared" ref="T76:T82" si="51">SUM(N76:S76)-M76</f>
        <v>0</v>
      </c>
    </row>
    <row r="77" spans="1:20" s="242" customFormat="1" ht="16.149999999999999" customHeight="1">
      <c r="A77" s="289" t="s">
        <v>457</v>
      </c>
      <c r="B77" s="289" t="str">
        <f>種目一覧!E67</f>
        <v>　</v>
      </c>
      <c r="C77" s="289">
        <f>種目一覧!G67</f>
        <v>0</v>
      </c>
      <c r="D77" s="289" t="str">
        <f>種目一覧!F67</f>
        <v>　</v>
      </c>
      <c r="E77" s="289" t="str">
        <f t="shared" si="45"/>
        <v/>
      </c>
      <c r="F77" s="289" t="str">
        <f>種目一覧!H67</f>
        <v>W-50Br</v>
      </c>
      <c r="H77" s="242">
        <f>種目一覧!L67</f>
        <v>99999</v>
      </c>
      <c r="I77" s="290" t="str">
        <f t="shared" si="46"/>
        <v/>
      </c>
      <c r="J77" s="290"/>
      <c r="K77" s="295">
        <f t="shared" si="47"/>
        <v>99999</v>
      </c>
      <c r="L77" s="292" t="str">
        <f t="shared" si="48"/>
        <v/>
      </c>
      <c r="M77" s="296">
        <f t="shared" si="49"/>
        <v>0</v>
      </c>
      <c r="N77" s="297">
        <f t="shared" si="50"/>
        <v>0</v>
      </c>
      <c r="O77" s="242">
        <f t="shared" si="50"/>
        <v>0</v>
      </c>
      <c r="P77" s="287">
        <f t="shared" si="50"/>
        <v>0</v>
      </c>
      <c r="Q77" s="287">
        <f t="shared" si="50"/>
        <v>0</v>
      </c>
      <c r="R77" s="287">
        <f t="shared" si="50"/>
        <v>0</v>
      </c>
      <c r="S77" s="242">
        <f t="shared" si="50"/>
        <v>0</v>
      </c>
      <c r="T77" s="242">
        <f t="shared" si="51"/>
        <v>0</v>
      </c>
    </row>
    <row r="78" spans="1:20" s="242" customFormat="1" ht="16.149999999999999" customHeight="1">
      <c r="A78" s="289" t="s">
        <v>457</v>
      </c>
      <c r="B78" s="289" t="str">
        <f>種目一覧!E68</f>
        <v>　</v>
      </c>
      <c r="C78" s="289">
        <f>種目一覧!G68</f>
        <v>0</v>
      </c>
      <c r="D78" s="289" t="str">
        <f>種目一覧!F68</f>
        <v>　</v>
      </c>
      <c r="E78" s="289" t="str">
        <f t="shared" si="45"/>
        <v/>
      </c>
      <c r="F78" s="289" t="str">
        <f>種目一覧!H68</f>
        <v>W-50Br</v>
      </c>
      <c r="H78" s="242">
        <f>種目一覧!L68</f>
        <v>99999</v>
      </c>
      <c r="I78" s="290" t="str">
        <f t="shared" si="46"/>
        <v/>
      </c>
      <c r="J78" s="290"/>
      <c r="K78" s="295">
        <f t="shared" si="47"/>
        <v>99999</v>
      </c>
      <c r="L78" s="292" t="str">
        <f t="shared" si="48"/>
        <v/>
      </c>
      <c r="M78" s="296">
        <f t="shared" si="49"/>
        <v>0</v>
      </c>
      <c r="N78" s="297">
        <f t="shared" si="50"/>
        <v>0</v>
      </c>
      <c r="O78" s="242">
        <f t="shared" si="50"/>
        <v>0</v>
      </c>
      <c r="P78" s="287">
        <f t="shared" si="50"/>
        <v>0</v>
      </c>
      <c r="Q78" s="287">
        <f t="shared" si="50"/>
        <v>0</v>
      </c>
      <c r="R78" s="287">
        <f t="shared" si="50"/>
        <v>0</v>
      </c>
      <c r="S78" s="242">
        <f t="shared" si="50"/>
        <v>0</v>
      </c>
      <c r="T78" s="242">
        <f t="shared" si="51"/>
        <v>0</v>
      </c>
    </row>
    <row r="79" spans="1:20" s="242" customFormat="1" ht="16.149999999999999" customHeight="1">
      <c r="A79" s="289" t="s">
        <v>457</v>
      </c>
      <c r="B79" s="289" t="str">
        <f>種目一覧!E69</f>
        <v>　</v>
      </c>
      <c r="C79" s="289">
        <f>種目一覧!G69</f>
        <v>0</v>
      </c>
      <c r="D79" s="289" t="str">
        <f>種目一覧!F69</f>
        <v>　</v>
      </c>
      <c r="E79" s="289" t="str">
        <f t="shared" si="45"/>
        <v/>
      </c>
      <c r="F79" s="289" t="str">
        <f>種目一覧!H69</f>
        <v>W-50Br</v>
      </c>
      <c r="H79" s="242">
        <f>種目一覧!L69</f>
        <v>99999</v>
      </c>
      <c r="I79" s="290" t="str">
        <f t="shared" si="46"/>
        <v/>
      </c>
      <c r="J79" s="290"/>
      <c r="K79" s="295">
        <f t="shared" si="47"/>
        <v>99999</v>
      </c>
      <c r="L79" s="292" t="str">
        <f t="shared" si="48"/>
        <v/>
      </c>
      <c r="M79" s="296">
        <f t="shared" si="49"/>
        <v>0</v>
      </c>
      <c r="N79" s="297">
        <f t="shared" si="50"/>
        <v>0</v>
      </c>
      <c r="O79" s="242">
        <f t="shared" si="50"/>
        <v>0</v>
      </c>
      <c r="P79" s="287">
        <f t="shared" si="50"/>
        <v>0</v>
      </c>
      <c r="Q79" s="287">
        <f t="shared" si="50"/>
        <v>0</v>
      </c>
      <c r="R79" s="287">
        <f t="shared" si="50"/>
        <v>0</v>
      </c>
      <c r="S79" s="242">
        <f t="shared" si="50"/>
        <v>0</v>
      </c>
      <c r="T79" s="242">
        <f t="shared" si="51"/>
        <v>0</v>
      </c>
    </row>
    <row r="80" spans="1:20" s="242" customFormat="1" ht="16.149999999999999" customHeight="1">
      <c r="A80" s="289" t="s">
        <v>457</v>
      </c>
      <c r="B80" s="289" t="str">
        <f>種目一覧!E70</f>
        <v>　</v>
      </c>
      <c r="C80" s="289">
        <f>種目一覧!G70</f>
        <v>0</v>
      </c>
      <c r="D80" s="289" t="str">
        <f>種目一覧!F70</f>
        <v>　</v>
      </c>
      <c r="E80" s="289" t="str">
        <f t="shared" si="45"/>
        <v/>
      </c>
      <c r="F80" s="289" t="str">
        <f>種目一覧!H70</f>
        <v>W-50Br</v>
      </c>
      <c r="H80" s="242">
        <f>種目一覧!L70</f>
        <v>99999</v>
      </c>
      <c r="I80" s="290" t="str">
        <f t="shared" si="46"/>
        <v/>
      </c>
      <c r="J80" s="290"/>
      <c r="K80" s="295">
        <f t="shared" si="47"/>
        <v>99999</v>
      </c>
      <c r="L80" s="292" t="str">
        <f t="shared" si="48"/>
        <v/>
      </c>
      <c r="M80" s="296">
        <f t="shared" si="49"/>
        <v>0</v>
      </c>
      <c r="N80" s="297">
        <f t="shared" si="50"/>
        <v>0</v>
      </c>
      <c r="O80" s="242">
        <f t="shared" si="50"/>
        <v>0</v>
      </c>
      <c r="P80" s="287">
        <f t="shared" si="50"/>
        <v>0</v>
      </c>
      <c r="Q80" s="287">
        <f t="shared" si="50"/>
        <v>0</v>
      </c>
      <c r="R80" s="287">
        <f t="shared" si="50"/>
        <v>0</v>
      </c>
      <c r="S80" s="242">
        <f t="shared" si="50"/>
        <v>0</v>
      </c>
      <c r="T80" s="242">
        <f t="shared" si="51"/>
        <v>0</v>
      </c>
    </row>
    <row r="81" spans="1:20" s="242" customFormat="1" ht="16.149999999999999" customHeight="1">
      <c r="A81" s="289" t="s">
        <v>457</v>
      </c>
      <c r="B81" s="289" t="str">
        <f>種目一覧!E71</f>
        <v>　</v>
      </c>
      <c r="C81" s="289">
        <f>種目一覧!G71</f>
        <v>0</v>
      </c>
      <c r="D81" s="289" t="str">
        <f>種目一覧!F71</f>
        <v>　</v>
      </c>
      <c r="E81" s="289" t="str">
        <f t="shared" si="45"/>
        <v/>
      </c>
      <c r="F81" s="289" t="str">
        <f>種目一覧!H71</f>
        <v>W-50Br</v>
      </c>
      <c r="H81" s="242">
        <f>種目一覧!L71</f>
        <v>99999</v>
      </c>
      <c r="I81" s="290" t="str">
        <f t="shared" si="46"/>
        <v/>
      </c>
      <c r="J81" s="290"/>
      <c r="K81" s="295">
        <f t="shared" si="47"/>
        <v>99999</v>
      </c>
      <c r="L81" s="292" t="str">
        <f t="shared" si="48"/>
        <v/>
      </c>
      <c r="M81" s="296">
        <f t="shared" si="49"/>
        <v>0</v>
      </c>
      <c r="N81" s="297">
        <f t="shared" si="50"/>
        <v>0</v>
      </c>
      <c r="O81" s="242">
        <f t="shared" si="50"/>
        <v>0</v>
      </c>
      <c r="P81" s="287">
        <f t="shared" si="50"/>
        <v>0</v>
      </c>
      <c r="Q81" s="287">
        <f t="shared" si="50"/>
        <v>0</v>
      </c>
      <c r="R81" s="287">
        <f t="shared" si="50"/>
        <v>0</v>
      </c>
      <c r="S81" s="242">
        <f t="shared" si="50"/>
        <v>0</v>
      </c>
      <c r="T81" s="242">
        <f t="shared" si="51"/>
        <v>0</v>
      </c>
    </row>
    <row r="82" spans="1:20" s="242" customFormat="1" ht="16.149999999999999" customHeight="1">
      <c r="A82" s="298" t="s">
        <v>457</v>
      </c>
      <c r="B82" s="298" t="str">
        <f>種目一覧!E72</f>
        <v>　</v>
      </c>
      <c r="C82" s="298">
        <f>種目一覧!G72</f>
        <v>0</v>
      </c>
      <c r="D82" s="298" t="str">
        <f>種目一覧!F72</f>
        <v>　</v>
      </c>
      <c r="E82" s="298" t="str">
        <f t="shared" si="45"/>
        <v/>
      </c>
      <c r="F82" s="298" t="str">
        <f>種目一覧!H72</f>
        <v>W-50Br</v>
      </c>
      <c r="H82" s="300">
        <f>種目一覧!L72</f>
        <v>99999</v>
      </c>
      <c r="I82" s="301" t="str">
        <f t="shared" si="46"/>
        <v/>
      </c>
      <c r="J82" s="301"/>
      <c r="K82" s="302">
        <f t="shared" si="47"/>
        <v>99999</v>
      </c>
      <c r="L82" s="303" t="str">
        <f t="shared" si="48"/>
        <v/>
      </c>
      <c r="M82" s="304">
        <f t="shared" si="49"/>
        <v>0</v>
      </c>
      <c r="N82" s="305">
        <f t="shared" si="50"/>
        <v>0</v>
      </c>
      <c r="O82" s="300">
        <f t="shared" si="50"/>
        <v>0</v>
      </c>
      <c r="P82" s="299">
        <f t="shared" si="50"/>
        <v>0</v>
      </c>
      <c r="Q82" s="299">
        <f t="shared" si="50"/>
        <v>0</v>
      </c>
      <c r="R82" s="299">
        <f t="shared" si="50"/>
        <v>0</v>
      </c>
      <c r="S82" s="300">
        <f t="shared" si="50"/>
        <v>0</v>
      </c>
      <c r="T82" s="300">
        <f t="shared" si="51"/>
        <v>0</v>
      </c>
    </row>
    <row r="83" spans="1:20" s="306" customFormat="1" ht="16.149999999999999" customHeight="1">
      <c r="A83" s="307" t="s">
        <v>457</v>
      </c>
      <c r="B83" s="211" t="s">
        <v>456</v>
      </c>
      <c r="C83" s="308">
        <v>3515</v>
      </c>
      <c r="F83" s="211" t="str">
        <f>F82</f>
        <v>W-50Br</v>
      </c>
      <c r="G83" s="211" t="s">
        <v>427</v>
      </c>
      <c r="N83" s="309">
        <f t="shared" ref="N83:S83" si="52">SUM(N76:N82)</f>
        <v>0</v>
      </c>
      <c r="O83" s="310">
        <f t="shared" si="52"/>
        <v>0</v>
      </c>
      <c r="P83" s="308">
        <f t="shared" si="52"/>
        <v>0</v>
      </c>
      <c r="Q83" s="308">
        <f t="shared" si="52"/>
        <v>0</v>
      </c>
      <c r="R83" s="308">
        <f t="shared" si="52"/>
        <v>0</v>
      </c>
      <c r="S83" s="310">
        <f t="shared" si="52"/>
        <v>0</v>
      </c>
    </row>
    <row r="84" spans="1:20" s="306" customFormat="1" ht="16.149999999999999" customHeight="1">
      <c r="A84" s="44" t="s">
        <v>457</v>
      </c>
      <c r="N84" s="311" t="str">
        <f t="shared" ref="N84:S84" si="53">IF(COUNTIF(N76:N82,"&lt;&gt;0")&gt;2,"警告！","")</f>
        <v/>
      </c>
      <c r="O84" s="312" t="str">
        <f t="shared" si="53"/>
        <v/>
      </c>
      <c r="P84" s="46" t="str">
        <f t="shared" si="53"/>
        <v/>
      </c>
      <c r="Q84" s="46" t="str">
        <f t="shared" si="53"/>
        <v/>
      </c>
      <c r="R84" s="46" t="str">
        <f t="shared" si="53"/>
        <v/>
      </c>
      <c r="S84" s="312" t="str">
        <f t="shared" si="53"/>
        <v/>
      </c>
    </row>
    <row r="85" spans="1:20" s="242" customFormat="1" ht="16.149999999999999" customHeight="1">
      <c r="A85" s="313" t="s">
        <v>110</v>
      </c>
      <c r="B85" s="319">
        <f>種目一覧!E73</f>
        <v>0</v>
      </c>
      <c r="C85" s="313">
        <f>種目一覧!G73</f>
        <v>0</v>
      </c>
      <c r="D85" s="313">
        <f>種目一覧!F73</f>
        <v>0</v>
      </c>
      <c r="E85" s="313" t="str">
        <f t="shared" ref="E85:E98" si="54">IF(K85&lt;=C$99,"※","")</f>
        <v/>
      </c>
      <c r="F85" s="313" t="str">
        <f>種目一覧!H73</f>
        <v>W-25Fly</v>
      </c>
      <c r="H85" s="314">
        <f>種目一覧!L73</f>
        <v>99999</v>
      </c>
      <c r="I85" s="315" t="str">
        <f t="shared" ref="I85:I98" si="55">IF(H85=99999,"",RANK(H85,H$85:H$98,1))</f>
        <v/>
      </c>
      <c r="J85" s="315"/>
      <c r="K85" s="316">
        <f t="shared" ref="K85:K98" si="56">IF(J85="",99999,IF(J85&gt;2,99999,H85))</f>
        <v>99999</v>
      </c>
      <c r="L85" s="292" t="str">
        <f t="shared" ref="L85:L98" si="57">IF(K85=99999,"",RANK(K85,K$85:K$98,1))</f>
        <v/>
      </c>
      <c r="M85" s="317">
        <f t="shared" ref="M85:M98" si="58">IF(L85="",0,IF(L85=1,7,IF(L85=2,6,IF(L85=3,5,IF(L85=4,4,IF(L85=5,3,IF(L85=6,2,IF(L85=7,1,0))))))))</f>
        <v>0</v>
      </c>
      <c r="N85" s="318">
        <f t="shared" ref="N85:S98" si="59">IF($B85=N$2,$M85,0)</f>
        <v>0</v>
      </c>
      <c r="O85" s="314">
        <f t="shared" si="59"/>
        <v>0</v>
      </c>
      <c r="P85" s="319">
        <f t="shared" si="59"/>
        <v>0</v>
      </c>
      <c r="Q85" s="319">
        <f t="shared" si="59"/>
        <v>0</v>
      </c>
      <c r="R85" s="319">
        <f t="shared" si="59"/>
        <v>0</v>
      </c>
      <c r="S85" s="314">
        <f t="shared" si="59"/>
        <v>0</v>
      </c>
      <c r="T85" s="314">
        <f t="shared" ref="T85:T98" si="60">SUM(N85:S85)-M85</f>
        <v>0</v>
      </c>
    </row>
    <row r="86" spans="1:20" s="242" customFormat="1" ht="16.149999999999999" customHeight="1">
      <c r="A86" s="289" t="s">
        <v>110</v>
      </c>
      <c r="B86" s="287">
        <f>種目一覧!E74</f>
        <v>0</v>
      </c>
      <c r="C86" s="287">
        <f>種目一覧!G74</f>
        <v>0</v>
      </c>
      <c r="D86" s="287">
        <f>種目一覧!F74</f>
        <v>0</v>
      </c>
      <c r="E86" s="289" t="str">
        <f t="shared" si="54"/>
        <v/>
      </c>
      <c r="F86" s="289" t="str">
        <f>種目一覧!H74</f>
        <v>W-25Fly</v>
      </c>
      <c r="H86" s="242">
        <f>種目一覧!L74</f>
        <v>99999</v>
      </c>
      <c r="I86" s="290" t="str">
        <f t="shared" si="55"/>
        <v/>
      </c>
      <c r="J86" s="290"/>
      <c r="K86" s="295">
        <f t="shared" si="56"/>
        <v>99999</v>
      </c>
      <c r="L86" s="292" t="str">
        <f t="shared" si="57"/>
        <v/>
      </c>
      <c r="M86" s="296">
        <f t="shared" si="58"/>
        <v>0</v>
      </c>
      <c r="N86" s="297">
        <f t="shared" si="59"/>
        <v>0</v>
      </c>
      <c r="O86" s="242">
        <f t="shared" si="59"/>
        <v>0</v>
      </c>
      <c r="P86" s="287">
        <f t="shared" si="59"/>
        <v>0</v>
      </c>
      <c r="Q86" s="287">
        <f t="shared" si="59"/>
        <v>0</v>
      </c>
      <c r="R86" s="287">
        <f t="shared" si="59"/>
        <v>0</v>
      </c>
      <c r="S86" s="242">
        <f t="shared" si="59"/>
        <v>0</v>
      </c>
      <c r="T86" s="242">
        <f t="shared" si="60"/>
        <v>0</v>
      </c>
    </row>
    <row r="87" spans="1:20" s="242" customFormat="1" ht="16.149999999999999" customHeight="1">
      <c r="A87" s="289" t="s">
        <v>110</v>
      </c>
      <c r="B87" s="287">
        <f>種目一覧!E75</f>
        <v>0</v>
      </c>
      <c r="C87" s="287">
        <f>種目一覧!G75</f>
        <v>0</v>
      </c>
      <c r="D87" s="287">
        <f>種目一覧!F75</f>
        <v>0</v>
      </c>
      <c r="E87" s="289" t="str">
        <f t="shared" si="54"/>
        <v/>
      </c>
      <c r="F87" s="289" t="str">
        <f>種目一覧!H75</f>
        <v>W-25Fly</v>
      </c>
      <c r="H87" s="242">
        <f>種目一覧!L75</f>
        <v>99999</v>
      </c>
      <c r="I87" s="290" t="str">
        <f t="shared" si="55"/>
        <v/>
      </c>
      <c r="J87" s="290"/>
      <c r="K87" s="295">
        <f t="shared" si="56"/>
        <v>99999</v>
      </c>
      <c r="L87" s="292" t="str">
        <f t="shared" si="57"/>
        <v/>
      </c>
      <c r="M87" s="296">
        <f t="shared" si="58"/>
        <v>0</v>
      </c>
      <c r="N87" s="297">
        <f t="shared" si="59"/>
        <v>0</v>
      </c>
      <c r="O87" s="242">
        <f t="shared" si="59"/>
        <v>0</v>
      </c>
      <c r="P87" s="287">
        <f t="shared" si="59"/>
        <v>0</v>
      </c>
      <c r="Q87" s="287">
        <f t="shared" si="59"/>
        <v>0</v>
      </c>
      <c r="R87" s="287">
        <f t="shared" si="59"/>
        <v>0</v>
      </c>
      <c r="S87" s="242">
        <f t="shared" si="59"/>
        <v>0</v>
      </c>
      <c r="T87" s="242">
        <f t="shared" si="60"/>
        <v>0</v>
      </c>
    </row>
    <row r="88" spans="1:20" s="242" customFormat="1" ht="16.149999999999999" customHeight="1">
      <c r="A88" s="289" t="s">
        <v>110</v>
      </c>
      <c r="B88" s="287">
        <f>種目一覧!E76</f>
        <v>0</v>
      </c>
      <c r="C88" s="287">
        <f>種目一覧!G76</f>
        <v>0</v>
      </c>
      <c r="D88" s="287">
        <f>種目一覧!F76</f>
        <v>0</v>
      </c>
      <c r="E88" s="289" t="str">
        <f t="shared" si="54"/>
        <v/>
      </c>
      <c r="F88" s="289" t="str">
        <f>種目一覧!H76</f>
        <v>W-25Fly</v>
      </c>
      <c r="H88" s="242">
        <f>種目一覧!L76</f>
        <v>99999</v>
      </c>
      <c r="I88" s="290" t="str">
        <f t="shared" si="55"/>
        <v/>
      </c>
      <c r="J88" s="290"/>
      <c r="K88" s="295">
        <f t="shared" si="56"/>
        <v>99999</v>
      </c>
      <c r="L88" s="292" t="str">
        <f t="shared" si="57"/>
        <v/>
      </c>
      <c r="M88" s="296">
        <f t="shared" si="58"/>
        <v>0</v>
      </c>
      <c r="N88" s="297">
        <f t="shared" si="59"/>
        <v>0</v>
      </c>
      <c r="O88" s="242">
        <f t="shared" si="59"/>
        <v>0</v>
      </c>
      <c r="P88" s="287">
        <f t="shared" si="59"/>
        <v>0</v>
      </c>
      <c r="Q88" s="287">
        <f t="shared" si="59"/>
        <v>0</v>
      </c>
      <c r="R88" s="287">
        <f t="shared" si="59"/>
        <v>0</v>
      </c>
      <c r="S88" s="242">
        <f t="shared" si="59"/>
        <v>0</v>
      </c>
      <c r="T88" s="242">
        <f t="shared" si="60"/>
        <v>0</v>
      </c>
    </row>
    <row r="89" spans="1:20" s="242" customFormat="1" ht="16.149999999999999" customHeight="1">
      <c r="A89" s="289" t="s">
        <v>110</v>
      </c>
      <c r="B89" s="287">
        <f>種目一覧!E77</f>
        <v>0</v>
      </c>
      <c r="C89" s="287">
        <f>種目一覧!G77</f>
        <v>0</v>
      </c>
      <c r="D89" s="287">
        <f>種目一覧!F77</f>
        <v>0</v>
      </c>
      <c r="E89" s="289" t="str">
        <f t="shared" si="54"/>
        <v/>
      </c>
      <c r="F89" s="289" t="str">
        <f>種目一覧!H77</f>
        <v>W-25Fly</v>
      </c>
      <c r="H89" s="242">
        <f>種目一覧!L77</f>
        <v>99999</v>
      </c>
      <c r="I89" s="290" t="str">
        <f t="shared" si="55"/>
        <v/>
      </c>
      <c r="J89" s="290"/>
      <c r="K89" s="295">
        <f t="shared" si="56"/>
        <v>99999</v>
      </c>
      <c r="L89" s="292" t="str">
        <f t="shared" si="57"/>
        <v/>
      </c>
      <c r="M89" s="296">
        <f t="shared" si="58"/>
        <v>0</v>
      </c>
      <c r="N89" s="297">
        <f t="shared" si="59"/>
        <v>0</v>
      </c>
      <c r="O89" s="242">
        <f t="shared" si="59"/>
        <v>0</v>
      </c>
      <c r="P89" s="287">
        <f t="shared" si="59"/>
        <v>0</v>
      </c>
      <c r="Q89" s="287">
        <f t="shared" si="59"/>
        <v>0</v>
      </c>
      <c r="R89" s="287">
        <f t="shared" si="59"/>
        <v>0</v>
      </c>
      <c r="S89" s="242">
        <f t="shared" si="59"/>
        <v>0</v>
      </c>
      <c r="T89" s="242">
        <f t="shared" si="60"/>
        <v>0</v>
      </c>
    </row>
    <row r="90" spans="1:20" s="242" customFormat="1" ht="16.149999999999999" customHeight="1">
      <c r="A90" s="289" t="s">
        <v>110</v>
      </c>
      <c r="B90" s="287">
        <f>種目一覧!E78</f>
        <v>0</v>
      </c>
      <c r="C90" s="287">
        <f>種目一覧!G78</f>
        <v>0</v>
      </c>
      <c r="D90" s="287">
        <f>種目一覧!F78</f>
        <v>0</v>
      </c>
      <c r="E90" s="289" t="str">
        <f t="shared" si="54"/>
        <v/>
      </c>
      <c r="F90" s="289" t="str">
        <f>種目一覧!H78</f>
        <v>W-25Fly</v>
      </c>
      <c r="H90" s="242">
        <f>種目一覧!L78</f>
        <v>99999</v>
      </c>
      <c r="I90" s="290" t="str">
        <f t="shared" si="55"/>
        <v/>
      </c>
      <c r="J90" s="290"/>
      <c r="K90" s="295">
        <f t="shared" si="56"/>
        <v>99999</v>
      </c>
      <c r="L90" s="292" t="str">
        <f t="shared" si="57"/>
        <v/>
      </c>
      <c r="M90" s="296">
        <f t="shared" si="58"/>
        <v>0</v>
      </c>
      <c r="N90" s="297">
        <f t="shared" si="59"/>
        <v>0</v>
      </c>
      <c r="O90" s="242">
        <f t="shared" si="59"/>
        <v>0</v>
      </c>
      <c r="P90" s="287">
        <f t="shared" si="59"/>
        <v>0</v>
      </c>
      <c r="Q90" s="287">
        <f t="shared" si="59"/>
        <v>0</v>
      </c>
      <c r="R90" s="287">
        <f t="shared" si="59"/>
        <v>0</v>
      </c>
      <c r="S90" s="242">
        <f t="shared" si="59"/>
        <v>0</v>
      </c>
      <c r="T90" s="242">
        <f t="shared" si="60"/>
        <v>0</v>
      </c>
    </row>
    <row r="91" spans="1:20" s="242" customFormat="1" ht="16.149999999999999" customHeight="1">
      <c r="A91" s="289" t="s">
        <v>110</v>
      </c>
      <c r="B91" s="287">
        <f>種目一覧!E79</f>
        <v>0</v>
      </c>
      <c r="C91" s="287">
        <f>種目一覧!G79</f>
        <v>0</v>
      </c>
      <c r="D91" s="287">
        <f>種目一覧!F79</f>
        <v>0</v>
      </c>
      <c r="E91" s="289" t="str">
        <f t="shared" si="54"/>
        <v/>
      </c>
      <c r="F91" s="289" t="str">
        <f>種目一覧!H79</f>
        <v>W-25Fly</v>
      </c>
      <c r="H91" s="242">
        <f>種目一覧!L79</f>
        <v>99999</v>
      </c>
      <c r="I91" s="290" t="str">
        <f t="shared" si="55"/>
        <v/>
      </c>
      <c r="J91" s="290"/>
      <c r="K91" s="295">
        <f t="shared" si="56"/>
        <v>99999</v>
      </c>
      <c r="L91" s="292" t="str">
        <f t="shared" si="57"/>
        <v/>
      </c>
      <c r="M91" s="296">
        <f t="shared" si="58"/>
        <v>0</v>
      </c>
      <c r="N91" s="297">
        <f t="shared" si="59"/>
        <v>0</v>
      </c>
      <c r="O91" s="242">
        <f t="shared" si="59"/>
        <v>0</v>
      </c>
      <c r="P91" s="287">
        <f t="shared" si="59"/>
        <v>0</v>
      </c>
      <c r="Q91" s="287">
        <f t="shared" si="59"/>
        <v>0</v>
      </c>
      <c r="R91" s="287">
        <f t="shared" si="59"/>
        <v>0</v>
      </c>
      <c r="S91" s="242">
        <f t="shared" si="59"/>
        <v>0</v>
      </c>
      <c r="T91" s="242">
        <f t="shared" si="60"/>
        <v>0</v>
      </c>
    </row>
    <row r="92" spans="1:20" s="242" customFormat="1" ht="16.149999999999999" customHeight="1">
      <c r="A92" s="289" t="s">
        <v>110</v>
      </c>
      <c r="B92" s="289" t="str">
        <f>種目一覧!E80</f>
        <v>三井住友銀行</v>
      </c>
      <c r="C92" s="289" t="str">
        <f>種目一覧!G80</f>
        <v>り　はんびっ</v>
      </c>
      <c r="D92" s="289" t="str">
        <f>種目一覧!F80</f>
        <v>李　ハンビッ</v>
      </c>
      <c r="E92" s="289" t="str">
        <f t="shared" si="54"/>
        <v/>
      </c>
      <c r="F92" s="289" t="str">
        <f>種目一覧!H80</f>
        <v>W-25Fly</v>
      </c>
      <c r="H92" s="242">
        <f>種目一覧!L80</f>
        <v>99999</v>
      </c>
      <c r="I92" s="290" t="str">
        <f t="shared" si="55"/>
        <v/>
      </c>
      <c r="J92" s="290"/>
      <c r="K92" s="295">
        <f t="shared" si="56"/>
        <v>99999</v>
      </c>
      <c r="L92" s="292" t="str">
        <f t="shared" si="57"/>
        <v/>
      </c>
      <c r="M92" s="296">
        <f t="shared" si="58"/>
        <v>0</v>
      </c>
      <c r="N92" s="297">
        <f t="shared" si="59"/>
        <v>0</v>
      </c>
      <c r="O92" s="242">
        <f t="shared" si="59"/>
        <v>0</v>
      </c>
      <c r="P92" s="287">
        <f t="shared" si="59"/>
        <v>0</v>
      </c>
      <c r="Q92" s="287">
        <f t="shared" si="59"/>
        <v>0</v>
      </c>
      <c r="R92" s="287">
        <f t="shared" si="59"/>
        <v>0</v>
      </c>
      <c r="S92" s="242">
        <f t="shared" si="59"/>
        <v>0</v>
      </c>
      <c r="T92" s="242">
        <f t="shared" si="60"/>
        <v>0</v>
      </c>
    </row>
    <row r="93" spans="1:20" s="242" customFormat="1" ht="16.149999999999999" customHeight="1">
      <c r="A93" s="289" t="s">
        <v>110</v>
      </c>
      <c r="B93" s="289" t="str">
        <f>種目一覧!E81</f>
        <v>三井住友信託</v>
      </c>
      <c r="C93" s="289" t="str">
        <f>種目一覧!G81</f>
        <v>まつだ　なな</v>
      </c>
      <c r="D93" s="289" t="str">
        <f>種目一覧!F81</f>
        <v>松田　奈々</v>
      </c>
      <c r="E93" s="289" t="str">
        <f t="shared" si="54"/>
        <v/>
      </c>
      <c r="F93" s="289" t="str">
        <f>種目一覧!H81</f>
        <v>W-25Fly</v>
      </c>
      <c r="H93" s="242">
        <f>種目一覧!L81</f>
        <v>99999</v>
      </c>
      <c r="I93" s="290" t="str">
        <f t="shared" si="55"/>
        <v/>
      </c>
      <c r="J93" s="290"/>
      <c r="K93" s="295">
        <f t="shared" si="56"/>
        <v>99999</v>
      </c>
      <c r="L93" s="292" t="str">
        <f t="shared" si="57"/>
        <v/>
      </c>
      <c r="M93" s="296">
        <f t="shared" si="58"/>
        <v>0</v>
      </c>
      <c r="N93" s="297">
        <f t="shared" si="59"/>
        <v>0</v>
      </c>
      <c r="O93" s="242">
        <f t="shared" si="59"/>
        <v>0</v>
      </c>
      <c r="P93" s="287">
        <f t="shared" si="59"/>
        <v>0</v>
      </c>
      <c r="Q93" s="287">
        <f t="shared" si="59"/>
        <v>0</v>
      </c>
      <c r="R93" s="287">
        <f t="shared" si="59"/>
        <v>0</v>
      </c>
      <c r="S93" s="242">
        <f t="shared" si="59"/>
        <v>0</v>
      </c>
      <c r="T93" s="242">
        <f t="shared" si="60"/>
        <v>0</v>
      </c>
    </row>
    <row r="94" spans="1:20" s="242" customFormat="1" ht="16.149999999999999" customHeight="1">
      <c r="A94" s="289" t="s">
        <v>110</v>
      </c>
      <c r="B94" s="289" t="str">
        <f>種目一覧!E82</f>
        <v>三井住友銀行</v>
      </c>
      <c r="C94" s="289" t="str">
        <f>種目一覧!G82</f>
        <v>にしだ　ちかこ</v>
      </c>
      <c r="D94" s="289" t="str">
        <f>種目一覧!F82</f>
        <v>西田　史子</v>
      </c>
      <c r="E94" s="289" t="str">
        <f t="shared" si="54"/>
        <v/>
      </c>
      <c r="F94" s="289" t="str">
        <f>種目一覧!H82</f>
        <v>W-25Fly</v>
      </c>
      <c r="H94" s="242">
        <f>種目一覧!L82</f>
        <v>99999</v>
      </c>
      <c r="I94" s="290" t="str">
        <f t="shared" si="55"/>
        <v/>
      </c>
      <c r="J94" s="290"/>
      <c r="K94" s="295">
        <f t="shared" si="56"/>
        <v>99999</v>
      </c>
      <c r="L94" s="292" t="str">
        <f t="shared" si="57"/>
        <v/>
      </c>
      <c r="M94" s="296">
        <f t="shared" si="58"/>
        <v>0</v>
      </c>
      <c r="N94" s="297">
        <f t="shared" si="59"/>
        <v>0</v>
      </c>
      <c r="O94" s="242">
        <f t="shared" si="59"/>
        <v>0</v>
      </c>
      <c r="P94" s="287">
        <f t="shared" si="59"/>
        <v>0</v>
      </c>
      <c r="Q94" s="287">
        <f t="shared" si="59"/>
        <v>0</v>
      </c>
      <c r="R94" s="287">
        <f t="shared" si="59"/>
        <v>0</v>
      </c>
      <c r="S94" s="242">
        <f t="shared" si="59"/>
        <v>0</v>
      </c>
      <c r="T94" s="242">
        <f t="shared" si="60"/>
        <v>0</v>
      </c>
    </row>
    <row r="95" spans="1:20" s="242" customFormat="1" ht="16.149999999999999" customHeight="1">
      <c r="A95" s="289" t="s">
        <v>110</v>
      </c>
      <c r="B95" s="289" t="str">
        <f>種目一覧!E83</f>
        <v>みずほ</v>
      </c>
      <c r="C95" s="289" t="str">
        <f>種目一覧!G83</f>
        <v>つちや　ことね</v>
      </c>
      <c r="D95" s="289" t="str">
        <f>種目一覧!F83</f>
        <v>土屋　琴音</v>
      </c>
      <c r="E95" s="289" t="str">
        <f t="shared" si="54"/>
        <v/>
      </c>
      <c r="F95" s="289" t="str">
        <f>種目一覧!H83</f>
        <v>W-25Fly</v>
      </c>
      <c r="H95" s="242">
        <f>種目一覧!L83</f>
        <v>99999</v>
      </c>
      <c r="I95" s="290" t="str">
        <f t="shared" si="55"/>
        <v/>
      </c>
      <c r="J95" s="290"/>
      <c r="K95" s="295">
        <f t="shared" si="56"/>
        <v>99999</v>
      </c>
      <c r="L95" s="292" t="str">
        <f t="shared" si="57"/>
        <v/>
      </c>
      <c r="M95" s="296">
        <f t="shared" si="58"/>
        <v>0</v>
      </c>
      <c r="N95" s="297">
        <f t="shared" si="59"/>
        <v>0</v>
      </c>
      <c r="O95" s="242">
        <f t="shared" si="59"/>
        <v>0</v>
      </c>
      <c r="P95" s="287">
        <f t="shared" si="59"/>
        <v>0</v>
      </c>
      <c r="Q95" s="287">
        <f t="shared" si="59"/>
        <v>0</v>
      </c>
      <c r="R95" s="287">
        <f t="shared" si="59"/>
        <v>0</v>
      </c>
      <c r="S95" s="242">
        <f t="shared" si="59"/>
        <v>0</v>
      </c>
      <c r="T95" s="242">
        <f t="shared" si="60"/>
        <v>0</v>
      </c>
    </row>
    <row r="96" spans="1:20" s="242" customFormat="1" ht="16.149999999999999" customHeight="1">
      <c r="A96" s="289" t="s">
        <v>110</v>
      </c>
      <c r="B96" s="289" t="str">
        <f>種目一覧!E84</f>
        <v>　</v>
      </c>
      <c r="C96" s="287">
        <f>種目一覧!G84</f>
        <v>0</v>
      </c>
      <c r="D96" s="289" t="str">
        <f>種目一覧!F84</f>
        <v>　</v>
      </c>
      <c r="E96" s="289" t="str">
        <f t="shared" si="54"/>
        <v/>
      </c>
      <c r="F96" s="289" t="str">
        <f>種目一覧!H84</f>
        <v>W-25Fly</v>
      </c>
      <c r="H96" s="242">
        <f>種目一覧!L84</f>
        <v>99999</v>
      </c>
      <c r="I96" s="290" t="str">
        <f t="shared" si="55"/>
        <v/>
      </c>
      <c r="J96" s="290"/>
      <c r="K96" s="295">
        <f t="shared" si="56"/>
        <v>99999</v>
      </c>
      <c r="L96" s="292" t="str">
        <f t="shared" si="57"/>
        <v/>
      </c>
      <c r="M96" s="296">
        <f t="shared" si="58"/>
        <v>0</v>
      </c>
      <c r="N96" s="297">
        <f t="shared" si="59"/>
        <v>0</v>
      </c>
      <c r="O96" s="242">
        <f t="shared" si="59"/>
        <v>0</v>
      </c>
      <c r="P96" s="287">
        <f t="shared" si="59"/>
        <v>0</v>
      </c>
      <c r="Q96" s="287">
        <f t="shared" si="59"/>
        <v>0</v>
      </c>
      <c r="R96" s="287">
        <f t="shared" si="59"/>
        <v>0</v>
      </c>
      <c r="S96" s="242">
        <f t="shared" si="59"/>
        <v>0</v>
      </c>
      <c r="T96" s="242">
        <f t="shared" si="60"/>
        <v>0</v>
      </c>
    </row>
    <row r="97" spans="1:20" s="242" customFormat="1" ht="16.149999999999999" customHeight="1">
      <c r="A97" s="289" t="s">
        <v>110</v>
      </c>
      <c r="B97" s="289" t="str">
        <f>種目一覧!E85</f>
        <v>　</v>
      </c>
      <c r="C97" s="287">
        <f>種目一覧!G85</f>
        <v>0</v>
      </c>
      <c r="D97" s="289" t="str">
        <f>種目一覧!F85</f>
        <v>　</v>
      </c>
      <c r="E97" s="289" t="str">
        <f t="shared" si="54"/>
        <v/>
      </c>
      <c r="F97" s="289" t="str">
        <f>種目一覧!H85</f>
        <v>W-25Fly</v>
      </c>
      <c r="H97" s="242">
        <f>種目一覧!L85</f>
        <v>99999</v>
      </c>
      <c r="I97" s="290" t="str">
        <f t="shared" si="55"/>
        <v/>
      </c>
      <c r="J97" s="290"/>
      <c r="K97" s="295">
        <f t="shared" si="56"/>
        <v>99999</v>
      </c>
      <c r="L97" s="292" t="str">
        <f t="shared" si="57"/>
        <v/>
      </c>
      <c r="M97" s="296">
        <f t="shared" si="58"/>
        <v>0</v>
      </c>
      <c r="N97" s="297">
        <f t="shared" si="59"/>
        <v>0</v>
      </c>
      <c r="O97" s="242">
        <f t="shared" si="59"/>
        <v>0</v>
      </c>
      <c r="P97" s="287">
        <f t="shared" si="59"/>
        <v>0</v>
      </c>
      <c r="Q97" s="287">
        <f t="shared" si="59"/>
        <v>0</v>
      </c>
      <c r="R97" s="287">
        <f t="shared" si="59"/>
        <v>0</v>
      </c>
      <c r="S97" s="242">
        <f t="shared" si="59"/>
        <v>0</v>
      </c>
      <c r="T97" s="242">
        <f t="shared" si="60"/>
        <v>0</v>
      </c>
    </row>
    <row r="98" spans="1:20" s="242" customFormat="1" ht="16.149999999999999" customHeight="1">
      <c r="A98" s="298" t="s">
        <v>110</v>
      </c>
      <c r="B98" s="298" t="str">
        <f>種目一覧!E86</f>
        <v>　</v>
      </c>
      <c r="C98" s="299">
        <f>種目一覧!G86</f>
        <v>0</v>
      </c>
      <c r="D98" s="298" t="str">
        <f>種目一覧!F86</f>
        <v>　</v>
      </c>
      <c r="E98" s="298" t="str">
        <f t="shared" si="54"/>
        <v/>
      </c>
      <c r="F98" s="298" t="str">
        <f>種目一覧!H86</f>
        <v>W-25Fly</v>
      </c>
      <c r="H98" s="300">
        <f>種目一覧!L86</f>
        <v>99999</v>
      </c>
      <c r="I98" s="301" t="str">
        <f t="shared" si="55"/>
        <v/>
      </c>
      <c r="J98" s="301"/>
      <c r="K98" s="302">
        <f t="shared" si="56"/>
        <v>99999</v>
      </c>
      <c r="L98" s="303" t="str">
        <f t="shared" si="57"/>
        <v/>
      </c>
      <c r="M98" s="304">
        <f t="shared" si="58"/>
        <v>0</v>
      </c>
      <c r="N98" s="305">
        <f t="shared" si="59"/>
        <v>0</v>
      </c>
      <c r="O98" s="300">
        <f t="shared" si="59"/>
        <v>0</v>
      </c>
      <c r="P98" s="299">
        <f t="shared" si="59"/>
        <v>0</v>
      </c>
      <c r="Q98" s="299">
        <f t="shared" si="59"/>
        <v>0</v>
      </c>
      <c r="R98" s="299">
        <f t="shared" si="59"/>
        <v>0</v>
      </c>
      <c r="S98" s="300">
        <f t="shared" si="59"/>
        <v>0</v>
      </c>
      <c r="T98" s="300">
        <f t="shared" si="60"/>
        <v>0</v>
      </c>
    </row>
    <row r="99" spans="1:20" s="306" customFormat="1" ht="16.149999999999999" customHeight="1">
      <c r="A99" s="307" t="s">
        <v>110</v>
      </c>
      <c r="B99" s="211" t="s">
        <v>456</v>
      </c>
      <c r="C99" s="308">
        <v>1376</v>
      </c>
      <c r="F99" s="211" t="str">
        <f>F98</f>
        <v>W-25Fly</v>
      </c>
      <c r="G99" s="211" t="s">
        <v>435</v>
      </c>
      <c r="N99" s="309">
        <f t="shared" ref="N99:S99" si="61">SUM(N85:N98)</f>
        <v>0</v>
      </c>
      <c r="O99" s="310">
        <f t="shared" si="61"/>
        <v>0</v>
      </c>
      <c r="P99" s="308">
        <f t="shared" si="61"/>
        <v>0</v>
      </c>
      <c r="Q99" s="308">
        <f t="shared" si="61"/>
        <v>0</v>
      </c>
      <c r="R99" s="308">
        <f t="shared" si="61"/>
        <v>0</v>
      </c>
      <c r="S99" s="310">
        <f t="shared" si="61"/>
        <v>0</v>
      </c>
    </row>
    <row r="100" spans="1:20" s="306" customFormat="1" ht="16.149999999999999" customHeight="1">
      <c r="A100" s="44" t="s">
        <v>110</v>
      </c>
      <c r="N100" s="311" t="str">
        <f t="shared" ref="N100:S100" si="62">IF(COUNTIF(N85:N98,"&lt;&gt;0")&gt;2,"警告！","")</f>
        <v/>
      </c>
      <c r="O100" s="312" t="str">
        <f t="shared" si="62"/>
        <v/>
      </c>
      <c r="P100" s="46" t="str">
        <f t="shared" si="62"/>
        <v/>
      </c>
      <c r="Q100" s="46" t="str">
        <f t="shared" si="62"/>
        <v/>
      </c>
      <c r="R100" s="46" t="str">
        <f t="shared" si="62"/>
        <v/>
      </c>
      <c r="S100" s="312" t="str">
        <f t="shared" si="62"/>
        <v/>
      </c>
    </row>
    <row r="101" spans="1:20" s="242" customFormat="1" ht="16.149999999999999" customHeight="1">
      <c r="A101" s="313" t="s">
        <v>458</v>
      </c>
      <c r="B101" s="313" t="str">
        <f>種目一覧!E87</f>
        <v>みずほ</v>
      </c>
      <c r="C101" s="313" t="str">
        <f>種目一覧!G87</f>
        <v>ミズホフィナンシャルフループ</v>
      </c>
      <c r="D101" s="313" t="str">
        <f>種目一覧!F87</f>
        <v>みずほFG</v>
      </c>
      <c r="E101" s="313" t="str">
        <f t="shared" ref="E101:E107" si="63">IF(K101&lt;=C$108,"※","")</f>
        <v/>
      </c>
      <c r="F101" s="313" t="str">
        <f>種目一覧!H87</f>
        <v>W-100MR</v>
      </c>
      <c r="H101" s="314">
        <f>種目一覧!L87</f>
        <v>99999</v>
      </c>
      <c r="I101" s="315" t="str">
        <f t="shared" ref="I101:I107" si="64">IF(H101=99999,"",RANK(H101,H$101:H$107,1))</f>
        <v/>
      </c>
      <c r="J101" s="315"/>
      <c r="K101" s="316">
        <f t="shared" ref="K101:K107" si="65">IF(J101="",99999,IF(J101&gt;2,99999,H101))</f>
        <v>99999</v>
      </c>
      <c r="L101" s="292" t="str">
        <f t="shared" ref="L101:L107" si="66">IF(K101=99999,"",RANK(K101,K$101:K$107,1))</f>
        <v/>
      </c>
      <c r="M101" s="317">
        <f t="shared" ref="M101:M107" si="67">IF(L101="",0,IF(L101=1,7,IF(L101=2,6,IF(L101=3,5,IF(L101=4,4,IF(L101=5,3,IF(L101=6,2,IF(L101=7,1,0))))))))</f>
        <v>0</v>
      </c>
      <c r="N101" s="318">
        <f t="shared" ref="N101:S107" si="68">IF($B101=N$2,$M101,0)</f>
        <v>0</v>
      </c>
      <c r="O101" s="314">
        <f t="shared" si="68"/>
        <v>0</v>
      </c>
      <c r="P101" s="319">
        <f t="shared" si="68"/>
        <v>0</v>
      </c>
      <c r="Q101" s="319">
        <f t="shared" si="68"/>
        <v>0</v>
      </c>
      <c r="R101" s="319">
        <f t="shared" si="68"/>
        <v>0</v>
      </c>
      <c r="S101" s="314">
        <f t="shared" si="68"/>
        <v>0</v>
      </c>
      <c r="T101" s="314">
        <f t="shared" ref="T101:T107" si="69">SUM(N101:S101)-M101</f>
        <v>0</v>
      </c>
    </row>
    <row r="102" spans="1:20" s="242" customFormat="1" ht="16.149999999999999" customHeight="1">
      <c r="A102" s="289" t="s">
        <v>458</v>
      </c>
      <c r="B102" s="289" t="str">
        <f>種目一覧!E88</f>
        <v>三井住友銀行</v>
      </c>
      <c r="C102" s="289" t="str">
        <f>種目一覧!G88</f>
        <v>えすえむびーしー</v>
      </c>
      <c r="D102" s="289" t="str">
        <f>種目一覧!F88</f>
        <v>SMBC</v>
      </c>
      <c r="E102" s="289" t="str">
        <f t="shared" si="63"/>
        <v/>
      </c>
      <c r="F102" s="289" t="str">
        <f>種目一覧!H88</f>
        <v>W-100MR</v>
      </c>
      <c r="H102" s="242">
        <f>種目一覧!L88</f>
        <v>99999</v>
      </c>
      <c r="I102" s="290" t="str">
        <f t="shared" si="64"/>
        <v/>
      </c>
      <c r="J102" s="290"/>
      <c r="K102" s="295">
        <f t="shared" si="65"/>
        <v>99999</v>
      </c>
      <c r="L102" s="292" t="str">
        <f t="shared" si="66"/>
        <v/>
      </c>
      <c r="M102" s="296">
        <f t="shared" si="67"/>
        <v>0</v>
      </c>
      <c r="N102" s="297">
        <f t="shared" si="68"/>
        <v>0</v>
      </c>
      <c r="O102" s="242">
        <f t="shared" si="68"/>
        <v>0</v>
      </c>
      <c r="P102" s="287">
        <f t="shared" si="68"/>
        <v>0</v>
      </c>
      <c r="Q102" s="287">
        <f t="shared" si="68"/>
        <v>0</v>
      </c>
      <c r="R102" s="287">
        <f t="shared" si="68"/>
        <v>0</v>
      </c>
      <c r="S102" s="242">
        <f t="shared" si="68"/>
        <v>0</v>
      </c>
      <c r="T102" s="242">
        <f t="shared" si="69"/>
        <v>0</v>
      </c>
    </row>
    <row r="103" spans="1:20" s="242" customFormat="1" ht="16.149999999999999" customHeight="1">
      <c r="A103" s="289" t="s">
        <v>458</v>
      </c>
      <c r="B103" s="289" t="str">
        <f>種目一覧!E89</f>
        <v>　</v>
      </c>
      <c r="C103" s="287">
        <f>種目一覧!G89</f>
        <v>0</v>
      </c>
      <c r="D103" s="289" t="str">
        <f>種目一覧!F89</f>
        <v>　</v>
      </c>
      <c r="E103" s="289" t="str">
        <f t="shared" si="63"/>
        <v/>
      </c>
      <c r="F103" s="289" t="str">
        <f>種目一覧!H89</f>
        <v>W-100MR</v>
      </c>
      <c r="H103" s="242">
        <f>種目一覧!L89</f>
        <v>99999</v>
      </c>
      <c r="I103" s="290" t="str">
        <f t="shared" si="64"/>
        <v/>
      </c>
      <c r="J103" s="290"/>
      <c r="K103" s="295">
        <f t="shared" si="65"/>
        <v>99999</v>
      </c>
      <c r="L103" s="292" t="str">
        <f t="shared" si="66"/>
        <v/>
      </c>
      <c r="M103" s="296">
        <f t="shared" si="67"/>
        <v>0</v>
      </c>
      <c r="N103" s="297">
        <f t="shared" si="68"/>
        <v>0</v>
      </c>
      <c r="O103" s="242">
        <f t="shared" si="68"/>
        <v>0</v>
      </c>
      <c r="P103" s="287">
        <f t="shared" si="68"/>
        <v>0</v>
      </c>
      <c r="Q103" s="287">
        <f t="shared" si="68"/>
        <v>0</v>
      </c>
      <c r="R103" s="287">
        <f t="shared" si="68"/>
        <v>0</v>
      </c>
      <c r="S103" s="242">
        <f t="shared" si="68"/>
        <v>0</v>
      </c>
      <c r="T103" s="242">
        <f t="shared" si="69"/>
        <v>0</v>
      </c>
    </row>
    <row r="104" spans="1:20" s="242" customFormat="1" ht="16.149999999999999" customHeight="1">
      <c r="A104" s="289" t="s">
        <v>458</v>
      </c>
      <c r="B104" s="289" t="str">
        <f>種目一覧!E90</f>
        <v>　</v>
      </c>
      <c r="C104" s="287">
        <f>種目一覧!G90</f>
        <v>0</v>
      </c>
      <c r="D104" s="289" t="str">
        <f>種目一覧!F90</f>
        <v>　</v>
      </c>
      <c r="E104" s="289" t="str">
        <f t="shared" si="63"/>
        <v/>
      </c>
      <c r="F104" s="289" t="str">
        <f>種目一覧!H90</f>
        <v>W-100MR</v>
      </c>
      <c r="H104" s="242">
        <f>種目一覧!L90</f>
        <v>99999</v>
      </c>
      <c r="I104" s="290" t="str">
        <f t="shared" si="64"/>
        <v/>
      </c>
      <c r="J104" s="290"/>
      <c r="K104" s="295">
        <f t="shared" si="65"/>
        <v>99999</v>
      </c>
      <c r="L104" s="292" t="str">
        <f t="shared" si="66"/>
        <v/>
      </c>
      <c r="M104" s="296">
        <f t="shared" si="67"/>
        <v>0</v>
      </c>
      <c r="N104" s="297">
        <f t="shared" si="68"/>
        <v>0</v>
      </c>
      <c r="O104" s="242">
        <f t="shared" si="68"/>
        <v>0</v>
      </c>
      <c r="P104" s="287">
        <f t="shared" si="68"/>
        <v>0</v>
      </c>
      <c r="Q104" s="287">
        <f t="shared" si="68"/>
        <v>0</v>
      </c>
      <c r="R104" s="287">
        <f t="shared" si="68"/>
        <v>0</v>
      </c>
      <c r="S104" s="242">
        <f t="shared" si="68"/>
        <v>0</v>
      </c>
      <c r="T104" s="242">
        <f t="shared" si="69"/>
        <v>0</v>
      </c>
    </row>
    <row r="105" spans="1:20" s="242" customFormat="1" ht="16.149999999999999" customHeight="1">
      <c r="A105" s="289" t="s">
        <v>458</v>
      </c>
      <c r="B105" s="289" t="str">
        <f>種目一覧!E91</f>
        <v>　</v>
      </c>
      <c r="C105" s="287">
        <f>種目一覧!G91</f>
        <v>0</v>
      </c>
      <c r="D105" s="289" t="str">
        <f>種目一覧!F91</f>
        <v>　</v>
      </c>
      <c r="E105" s="289" t="str">
        <f t="shared" si="63"/>
        <v/>
      </c>
      <c r="F105" s="289" t="str">
        <f>種目一覧!H91</f>
        <v>W-100MR</v>
      </c>
      <c r="H105" s="242">
        <f>種目一覧!L91</f>
        <v>99999</v>
      </c>
      <c r="I105" s="290" t="str">
        <f t="shared" si="64"/>
        <v/>
      </c>
      <c r="J105" s="290"/>
      <c r="K105" s="295">
        <f t="shared" si="65"/>
        <v>99999</v>
      </c>
      <c r="L105" s="292" t="str">
        <f t="shared" si="66"/>
        <v/>
      </c>
      <c r="M105" s="296">
        <f t="shared" si="67"/>
        <v>0</v>
      </c>
      <c r="N105" s="297">
        <f t="shared" si="68"/>
        <v>0</v>
      </c>
      <c r="O105" s="242">
        <f t="shared" si="68"/>
        <v>0</v>
      </c>
      <c r="P105" s="287">
        <f t="shared" si="68"/>
        <v>0</v>
      </c>
      <c r="Q105" s="287">
        <f t="shared" si="68"/>
        <v>0</v>
      </c>
      <c r="R105" s="287">
        <f t="shared" si="68"/>
        <v>0</v>
      </c>
      <c r="S105" s="242">
        <f t="shared" si="68"/>
        <v>0</v>
      </c>
      <c r="T105" s="242">
        <f t="shared" si="69"/>
        <v>0</v>
      </c>
    </row>
    <row r="106" spans="1:20" s="242" customFormat="1" ht="16.149999999999999" customHeight="1">
      <c r="A106" s="289" t="s">
        <v>458</v>
      </c>
      <c r="B106" s="289" t="str">
        <f>種目一覧!E92</f>
        <v>　</v>
      </c>
      <c r="C106" s="287">
        <f>種目一覧!G92</f>
        <v>0</v>
      </c>
      <c r="D106" s="289" t="str">
        <f>種目一覧!F92</f>
        <v>　</v>
      </c>
      <c r="E106" s="289" t="str">
        <f t="shared" si="63"/>
        <v/>
      </c>
      <c r="F106" s="289" t="str">
        <f>種目一覧!H92</f>
        <v>W-100MR</v>
      </c>
      <c r="H106" s="242">
        <f>種目一覧!L92</f>
        <v>99999</v>
      </c>
      <c r="I106" s="290" t="str">
        <f t="shared" si="64"/>
        <v/>
      </c>
      <c r="J106" s="290"/>
      <c r="K106" s="295">
        <f t="shared" si="65"/>
        <v>99999</v>
      </c>
      <c r="L106" s="292" t="str">
        <f t="shared" si="66"/>
        <v/>
      </c>
      <c r="M106" s="296">
        <f t="shared" si="67"/>
        <v>0</v>
      </c>
      <c r="N106" s="297">
        <f t="shared" si="68"/>
        <v>0</v>
      </c>
      <c r="O106" s="242">
        <f t="shared" si="68"/>
        <v>0</v>
      </c>
      <c r="P106" s="287">
        <f t="shared" si="68"/>
        <v>0</v>
      </c>
      <c r="Q106" s="287">
        <f t="shared" si="68"/>
        <v>0</v>
      </c>
      <c r="R106" s="287">
        <f t="shared" si="68"/>
        <v>0</v>
      </c>
      <c r="S106" s="242">
        <f t="shared" si="68"/>
        <v>0</v>
      </c>
      <c r="T106" s="242">
        <f t="shared" si="69"/>
        <v>0</v>
      </c>
    </row>
    <row r="107" spans="1:20" s="242" customFormat="1" ht="16.149999999999999" customHeight="1">
      <c r="A107" s="298" t="s">
        <v>458</v>
      </c>
      <c r="B107" s="298" t="str">
        <f>種目一覧!E93</f>
        <v>　</v>
      </c>
      <c r="C107" s="299">
        <f>種目一覧!G93</f>
        <v>0</v>
      </c>
      <c r="D107" s="298" t="str">
        <f>種目一覧!F93</f>
        <v>　</v>
      </c>
      <c r="E107" s="298" t="str">
        <f t="shared" si="63"/>
        <v/>
      </c>
      <c r="F107" s="298" t="str">
        <f>種目一覧!H93</f>
        <v>W-100MR</v>
      </c>
      <c r="H107" s="300">
        <f>種目一覧!L93</f>
        <v>99999</v>
      </c>
      <c r="I107" s="301" t="str">
        <f t="shared" si="64"/>
        <v/>
      </c>
      <c r="J107" s="301"/>
      <c r="K107" s="302">
        <f t="shared" si="65"/>
        <v>99999</v>
      </c>
      <c r="L107" s="303" t="str">
        <f t="shared" si="66"/>
        <v/>
      </c>
      <c r="M107" s="304">
        <f t="shared" si="67"/>
        <v>0</v>
      </c>
      <c r="N107" s="305">
        <f t="shared" si="68"/>
        <v>0</v>
      </c>
      <c r="O107" s="300">
        <f t="shared" si="68"/>
        <v>0</v>
      </c>
      <c r="P107" s="299">
        <f t="shared" si="68"/>
        <v>0</v>
      </c>
      <c r="Q107" s="299">
        <f t="shared" si="68"/>
        <v>0</v>
      </c>
      <c r="R107" s="299">
        <f t="shared" si="68"/>
        <v>0</v>
      </c>
      <c r="S107" s="300">
        <f t="shared" si="68"/>
        <v>0</v>
      </c>
      <c r="T107" s="300">
        <f t="shared" si="69"/>
        <v>0</v>
      </c>
    </row>
    <row r="108" spans="1:20" s="306" customFormat="1" ht="16.149999999999999" customHeight="1">
      <c r="A108" s="307" t="s">
        <v>458</v>
      </c>
      <c r="B108" s="211" t="s">
        <v>456</v>
      </c>
      <c r="C108" s="308">
        <v>10027</v>
      </c>
      <c r="F108" s="211" t="str">
        <f>F107</f>
        <v>W-100MR</v>
      </c>
      <c r="G108" s="211" t="s">
        <v>429</v>
      </c>
      <c r="N108" s="309">
        <f t="shared" ref="N108:S108" si="70">SUM(N101:N107)</f>
        <v>0</v>
      </c>
      <c r="O108" s="310">
        <f t="shared" si="70"/>
        <v>0</v>
      </c>
      <c r="P108" s="308">
        <f t="shared" si="70"/>
        <v>0</v>
      </c>
      <c r="Q108" s="308">
        <f t="shared" si="70"/>
        <v>0</v>
      </c>
      <c r="R108" s="308">
        <f t="shared" si="70"/>
        <v>0</v>
      </c>
      <c r="S108" s="310">
        <f t="shared" si="70"/>
        <v>0</v>
      </c>
    </row>
    <row r="109" spans="1:20" s="306" customFormat="1" ht="16.149999999999999" customHeight="1">
      <c r="A109" s="44" t="s">
        <v>458</v>
      </c>
      <c r="N109" s="311" t="str">
        <f t="shared" ref="N109:S109" si="71">IF(COUNTIF(N101:N107,"&lt;&gt;0")&gt;2,"警告！","")</f>
        <v/>
      </c>
      <c r="O109" s="312" t="str">
        <f t="shared" si="71"/>
        <v/>
      </c>
      <c r="P109" s="46" t="str">
        <f t="shared" si="71"/>
        <v/>
      </c>
      <c r="Q109" s="46" t="str">
        <f t="shared" si="71"/>
        <v/>
      </c>
      <c r="R109" s="46" t="str">
        <f t="shared" si="71"/>
        <v/>
      </c>
      <c r="S109" s="312" t="str">
        <f t="shared" si="71"/>
        <v/>
      </c>
    </row>
    <row r="110" spans="1:20" s="242" customFormat="1" ht="16.149999999999999" customHeight="1">
      <c r="A110" s="313" t="s">
        <v>148</v>
      </c>
      <c r="B110" s="313" t="str">
        <f>種目一覧!E94</f>
        <v>みずほ</v>
      </c>
      <c r="C110" s="313" t="str">
        <f>種目一覧!G94</f>
        <v>ミズホフィナンシャルフループ</v>
      </c>
      <c r="D110" s="313" t="str">
        <f>種目一覧!F94</f>
        <v>みずほFG</v>
      </c>
      <c r="E110" s="313" t="str">
        <f t="shared" ref="E110:E116" si="72">IF(K110&lt;=C$117,"※","")</f>
        <v/>
      </c>
      <c r="F110" s="313" t="str">
        <f>種目一覧!H94</f>
        <v>W-100R</v>
      </c>
      <c r="H110" s="314">
        <f>種目一覧!L94</f>
        <v>99999</v>
      </c>
      <c r="I110" s="315" t="str">
        <f t="shared" ref="I110:I116" si="73">IF(H110=99999,"",RANK(H110,H$110:H$116,1))</f>
        <v/>
      </c>
      <c r="J110" s="315"/>
      <c r="K110" s="316">
        <f t="shared" ref="K110:K116" si="74">IF(J110="",99999,IF(J110&gt;2,99999,H110))</f>
        <v>99999</v>
      </c>
      <c r="L110" s="292" t="str">
        <f t="shared" ref="L110:L116" si="75">IF(K110=99999,"",RANK(K110,K$110:K$116,1))</f>
        <v/>
      </c>
      <c r="M110" s="317">
        <f t="shared" ref="M110:M116" si="76">IF(L110="",0,IF(L110=1,7,IF(L110=2,6,IF(L110=3,5,IF(L110=4,4,IF(L110=5,3,IF(L110=6,2,IF(L110=7,1,0))))))))</f>
        <v>0</v>
      </c>
      <c r="N110" s="318">
        <f t="shared" ref="N110:S116" si="77">IF($B110=N$2,$M110,0)</f>
        <v>0</v>
      </c>
      <c r="O110" s="314">
        <f t="shared" si="77"/>
        <v>0</v>
      </c>
      <c r="P110" s="319">
        <f t="shared" si="77"/>
        <v>0</v>
      </c>
      <c r="Q110" s="319">
        <f t="shared" si="77"/>
        <v>0</v>
      </c>
      <c r="R110" s="319">
        <f t="shared" si="77"/>
        <v>0</v>
      </c>
      <c r="S110" s="314">
        <f t="shared" si="77"/>
        <v>0</v>
      </c>
      <c r="T110" s="314">
        <f t="shared" ref="T110:T116" si="78">SUM(N110:S110)-M110</f>
        <v>0</v>
      </c>
    </row>
    <row r="111" spans="1:20" s="242" customFormat="1" ht="16.149999999999999" customHeight="1">
      <c r="A111" s="289" t="s">
        <v>148</v>
      </c>
      <c r="B111" s="289" t="str">
        <f>種目一覧!E95</f>
        <v>三井住友銀行</v>
      </c>
      <c r="C111" s="289" t="str">
        <f>種目一覧!G95</f>
        <v>えすえむびーしー</v>
      </c>
      <c r="D111" s="289" t="str">
        <f>種目一覧!F95</f>
        <v>SMBC</v>
      </c>
      <c r="E111" s="289" t="str">
        <f t="shared" si="72"/>
        <v/>
      </c>
      <c r="F111" s="289" t="str">
        <f>種目一覧!H95</f>
        <v>W-100R</v>
      </c>
      <c r="H111" s="242">
        <f>種目一覧!L95</f>
        <v>99999</v>
      </c>
      <c r="I111" s="290" t="str">
        <f t="shared" si="73"/>
        <v/>
      </c>
      <c r="J111" s="290"/>
      <c r="K111" s="295">
        <f t="shared" si="74"/>
        <v>99999</v>
      </c>
      <c r="L111" s="292" t="str">
        <f t="shared" si="75"/>
        <v/>
      </c>
      <c r="M111" s="296">
        <f t="shared" si="76"/>
        <v>0</v>
      </c>
      <c r="N111" s="297">
        <f t="shared" si="77"/>
        <v>0</v>
      </c>
      <c r="O111" s="242">
        <f t="shared" si="77"/>
        <v>0</v>
      </c>
      <c r="P111" s="287">
        <f t="shared" si="77"/>
        <v>0</v>
      </c>
      <c r="Q111" s="287">
        <f t="shared" si="77"/>
        <v>0</v>
      </c>
      <c r="R111" s="287">
        <f t="shared" si="77"/>
        <v>0</v>
      </c>
      <c r="S111" s="242">
        <f t="shared" si="77"/>
        <v>0</v>
      </c>
      <c r="T111" s="242">
        <f t="shared" si="78"/>
        <v>0</v>
      </c>
    </row>
    <row r="112" spans="1:20" s="242" customFormat="1" ht="16.149999999999999" customHeight="1">
      <c r="A112" s="289" t="s">
        <v>148</v>
      </c>
      <c r="B112" s="289" t="str">
        <f>種目一覧!E96</f>
        <v>　</v>
      </c>
      <c r="C112" s="287">
        <f>種目一覧!G96</f>
        <v>0</v>
      </c>
      <c r="D112" s="289" t="str">
        <f>種目一覧!F96</f>
        <v>　</v>
      </c>
      <c r="E112" s="289" t="str">
        <f t="shared" si="72"/>
        <v/>
      </c>
      <c r="F112" s="289" t="str">
        <f>種目一覧!H96</f>
        <v>W-100R</v>
      </c>
      <c r="H112" s="242">
        <f>種目一覧!L96</f>
        <v>99999</v>
      </c>
      <c r="I112" s="290" t="str">
        <f t="shared" si="73"/>
        <v/>
      </c>
      <c r="J112" s="290"/>
      <c r="K112" s="295">
        <f t="shared" si="74"/>
        <v>99999</v>
      </c>
      <c r="L112" s="292" t="str">
        <f t="shared" si="75"/>
        <v/>
      </c>
      <c r="M112" s="296">
        <f t="shared" si="76"/>
        <v>0</v>
      </c>
      <c r="N112" s="297">
        <f t="shared" si="77"/>
        <v>0</v>
      </c>
      <c r="O112" s="242">
        <f t="shared" si="77"/>
        <v>0</v>
      </c>
      <c r="P112" s="287">
        <f t="shared" si="77"/>
        <v>0</v>
      </c>
      <c r="Q112" s="287">
        <f t="shared" si="77"/>
        <v>0</v>
      </c>
      <c r="R112" s="287">
        <f t="shared" si="77"/>
        <v>0</v>
      </c>
      <c r="S112" s="242">
        <f t="shared" si="77"/>
        <v>0</v>
      </c>
      <c r="T112" s="242">
        <f t="shared" si="78"/>
        <v>0</v>
      </c>
    </row>
    <row r="113" spans="1:20" s="242" customFormat="1" ht="16.149999999999999" customHeight="1">
      <c r="A113" s="289" t="s">
        <v>148</v>
      </c>
      <c r="B113" s="289" t="str">
        <f>種目一覧!E97</f>
        <v>　</v>
      </c>
      <c r="C113" s="287">
        <f>種目一覧!G97</f>
        <v>0</v>
      </c>
      <c r="D113" s="289" t="str">
        <f>種目一覧!F97</f>
        <v>　</v>
      </c>
      <c r="E113" s="289" t="str">
        <f t="shared" si="72"/>
        <v/>
      </c>
      <c r="F113" s="289" t="str">
        <f>種目一覧!H97</f>
        <v>W-100R</v>
      </c>
      <c r="H113" s="242">
        <f>種目一覧!L97</f>
        <v>99999</v>
      </c>
      <c r="I113" s="290" t="str">
        <f t="shared" si="73"/>
        <v/>
      </c>
      <c r="J113" s="290"/>
      <c r="K113" s="295">
        <f t="shared" si="74"/>
        <v>99999</v>
      </c>
      <c r="L113" s="292" t="str">
        <f t="shared" si="75"/>
        <v/>
      </c>
      <c r="M113" s="296">
        <f t="shared" si="76"/>
        <v>0</v>
      </c>
      <c r="N113" s="297">
        <f t="shared" si="77"/>
        <v>0</v>
      </c>
      <c r="O113" s="242">
        <f t="shared" si="77"/>
        <v>0</v>
      </c>
      <c r="P113" s="287">
        <f t="shared" si="77"/>
        <v>0</v>
      </c>
      <c r="Q113" s="287">
        <f t="shared" si="77"/>
        <v>0</v>
      </c>
      <c r="R113" s="287">
        <f t="shared" si="77"/>
        <v>0</v>
      </c>
      <c r="S113" s="242">
        <f t="shared" si="77"/>
        <v>0</v>
      </c>
      <c r="T113" s="242">
        <f t="shared" si="78"/>
        <v>0</v>
      </c>
    </row>
    <row r="114" spans="1:20" s="242" customFormat="1" ht="16.149999999999999" customHeight="1">
      <c r="A114" s="289" t="s">
        <v>148</v>
      </c>
      <c r="B114" s="289" t="str">
        <f>種目一覧!E98</f>
        <v>　</v>
      </c>
      <c r="C114" s="287">
        <f>種目一覧!G98</f>
        <v>0</v>
      </c>
      <c r="D114" s="289" t="str">
        <f>種目一覧!F98</f>
        <v>　</v>
      </c>
      <c r="E114" s="289" t="str">
        <f t="shared" si="72"/>
        <v/>
      </c>
      <c r="F114" s="289" t="str">
        <f>種目一覧!H98</f>
        <v>W-100R</v>
      </c>
      <c r="H114" s="242">
        <f>種目一覧!L98</f>
        <v>99999</v>
      </c>
      <c r="I114" s="290" t="str">
        <f t="shared" si="73"/>
        <v/>
      </c>
      <c r="J114" s="290"/>
      <c r="K114" s="295">
        <f t="shared" si="74"/>
        <v>99999</v>
      </c>
      <c r="L114" s="292" t="str">
        <f t="shared" si="75"/>
        <v/>
      </c>
      <c r="M114" s="296">
        <f t="shared" si="76"/>
        <v>0</v>
      </c>
      <c r="N114" s="297">
        <f t="shared" si="77"/>
        <v>0</v>
      </c>
      <c r="O114" s="242">
        <f t="shared" si="77"/>
        <v>0</v>
      </c>
      <c r="P114" s="287">
        <f t="shared" si="77"/>
        <v>0</v>
      </c>
      <c r="Q114" s="287">
        <f t="shared" si="77"/>
        <v>0</v>
      </c>
      <c r="R114" s="287">
        <f t="shared" si="77"/>
        <v>0</v>
      </c>
      <c r="S114" s="242">
        <f t="shared" si="77"/>
        <v>0</v>
      </c>
      <c r="T114" s="242">
        <f t="shared" si="78"/>
        <v>0</v>
      </c>
    </row>
    <row r="115" spans="1:20" s="242" customFormat="1" ht="16.149999999999999" customHeight="1">
      <c r="A115" s="289" t="s">
        <v>148</v>
      </c>
      <c r="B115" s="289" t="str">
        <f>種目一覧!E99</f>
        <v>　</v>
      </c>
      <c r="D115" s="289" t="str">
        <f>種目一覧!F99</f>
        <v>　</v>
      </c>
      <c r="E115" s="289" t="str">
        <f t="shared" si="72"/>
        <v/>
      </c>
      <c r="F115" s="289" t="str">
        <f>種目一覧!H99</f>
        <v>W-100R</v>
      </c>
      <c r="H115" s="242">
        <f>種目一覧!L99</f>
        <v>99999</v>
      </c>
      <c r="I115" s="290" t="str">
        <f t="shared" si="73"/>
        <v/>
      </c>
      <c r="J115" s="290"/>
      <c r="K115" s="295">
        <f t="shared" si="74"/>
        <v>99999</v>
      </c>
      <c r="L115" s="292" t="str">
        <f t="shared" si="75"/>
        <v/>
      </c>
      <c r="M115" s="296">
        <f t="shared" si="76"/>
        <v>0</v>
      </c>
      <c r="N115" s="297">
        <f t="shared" si="77"/>
        <v>0</v>
      </c>
      <c r="O115" s="242">
        <f t="shared" si="77"/>
        <v>0</v>
      </c>
      <c r="P115" s="287">
        <f t="shared" si="77"/>
        <v>0</v>
      </c>
      <c r="Q115" s="287">
        <f t="shared" si="77"/>
        <v>0</v>
      </c>
      <c r="R115" s="287">
        <f t="shared" si="77"/>
        <v>0</v>
      </c>
      <c r="S115" s="242">
        <f t="shared" si="77"/>
        <v>0</v>
      </c>
      <c r="T115" s="242">
        <f t="shared" si="78"/>
        <v>0</v>
      </c>
    </row>
    <row r="116" spans="1:20" s="242" customFormat="1" ht="16.149999999999999" customHeight="1">
      <c r="A116" s="298" t="s">
        <v>148</v>
      </c>
      <c r="B116" s="298" t="str">
        <f>種目一覧!E100</f>
        <v>　</v>
      </c>
      <c r="D116" s="298" t="str">
        <f>種目一覧!F100</f>
        <v>　</v>
      </c>
      <c r="E116" s="298" t="str">
        <f t="shared" si="72"/>
        <v/>
      </c>
      <c r="F116" s="298" t="str">
        <f>種目一覧!H100</f>
        <v>W-100R</v>
      </c>
      <c r="H116" s="300">
        <f>種目一覧!L100</f>
        <v>99999</v>
      </c>
      <c r="I116" s="301" t="str">
        <f t="shared" si="73"/>
        <v/>
      </c>
      <c r="J116" s="301"/>
      <c r="K116" s="302">
        <f t="shared" si="74"/>
        <v>99999</v>
      </c>
      <c r="L116" s="303" t="str">
        <f t="shared" si="75"/>
        <v/>
      </c>
      <c r="M116" s="304">
        <f t="shared" si="76"/>
        <v>0</v>
      </c>
      <c r="N116" s="305">
        <f t="shared" si="77"/>
        <v>0</v>
      </c>
      <c r="O116" s="300">
        <f t="shared" si="77"/>
        <v>0</v>
      </c>
      <c r="P116" s="299">
        <f t="shared" si="77"/>
        <v>0</v>
      </c>
      <c r="Q116" s="299">
        <f t="shared" si="77"/>
        <v>0</v>
      </c>
      <c r="R116" s="299">
        <f t="shared" si="77"/>
        <v>0</v>
      </c>
      <c r="S116" s="300">
        <f t="shared" si="77"/>
        <v>0</v>
      </c>
      <c r="T116" s="300">
        <f t="shared" si="78"/>
        <v>0</v>
      </c>
    </row>
    <row r="117" spans="1:20" s="306" customFormat="1" ht="16.149999999999999" customHeight="1">
      <c r="A117" s="307" t="s">
        <v>148</v>
      </c>
      <c r="B117" s="211" t="s">
        <v>456</v>
      </c>
      <c r="C117" s="308">
        <v>5376</v>
      </c>
      <c r="F117" s="211" t="str">
        <f>F116</f>
        <v>W-100R</v>
      </c>
      <c r="G117" s="211" t="s">
        <v>439</v>
      </c>
      <c r="N117" s="309">
        <f t="shared" ref="N117:S117" si="79">SUM(N110:N116)</f>
        <v>0</v>
      </c>
      <c r="O117" s="310">
        <f t="shared" si="79"/>
        <v>0</v>
      </c>
      <c r="P117" s="308">
        <f t="shared" si="79"/>
        <v>0</v>
      </c>
      <c r="Q117" s="308">
        <f t="shared" si="79"/>
        <v>0</v>
      </c>
      <c r="R117" s="308">
        <f t="shared" si="79"/>
        <v>0</v>
      </c>
      <c r="S117" s="310">
        <f t="shared" si="79"/>
        <v>0</v>
      </c>
    </row>
    <row r="118" spans="1:20" s="306" customFormat="1" ht="16.149999999999999" customHeight="1">
      <c r="A118" s="44" t="s">
        <v>148</v>
      </c>
    </row>
    <row r="119" spans="1:20" s="242" customFormat="1" ht="16.149999999999999" customHeight="1">
      <c r="A119" s="313" t="s">
        <v>181</v>
      </c>
      <c r="B119" s="313" t="str">
        <f>種目一覧!E101</f>
        <v>三井住友銀行</v>
      </c>
      <c r="C119" s="313" t="str">
        <f>種目一覧!G101</f>
        <v>いまにし　けいた</v>
      </c>
      <c r="D119" s="313" t="str">
        <f>種目一覧!F101</f>
        <v>今西　慶太</v>
      </c>
      <c r="E119" s="313" t="str">
        <f t="shared" ref="E119:E132" si="80">IF(K119&lt;=C$133,"※","")</f>
        <v/>
      </c>
      <c r="F119" s="313" t="str">
        <f>種目一覧!H101</f>
        <v>M-100IM</v>
      </c>
      <c r="H119" s="314">
        <f>種目一覧!L101</f>
        <v>99999</v>
      </c>
      <c r="I119" s="315" t="str">
        <f t="shared" ref="I119:I132" si="81">IF(H119=99999,"",RANK(H119,H$119:H$132,1))</f>
        <v/>
      </c>
      <c r="J119" s="315"/>
      <c r="K119" s="316">
        <f t="shared" ref="K119:K132" si="82">IF(J119="",99999,IF(J119&gt;2,99999,H119))</f>
        <v>99999</v>
      </c>
      <c r="L119" s="292" t="str">
        <f t="shared" ref="L119:L132" si="83">IF(K119=99999,"",RANK(K119,K$119:K$132,1))</f>
        <v/>
      </c>
      <c r="M119" s="317">
        <f t="shared" ref="M119:M132" si="84">IF(L119="",0,IF(L119=1,7,IF(L119=2,6,IF(L119=3,5,IF(L119=4,4,IF(L119=5,3,IF(L119=6,2,IF(L119=7,1,0))))))))</f>
        <v>0</v>
      </c>
      <c r="N119" s="318">
        <f t="shared" ref="N119:S132" si="85">IF($B119=N$2,$M119,0)</f>
        <v>0</v>
      </c>
      <c r="O119" s="314">
        <f t="shared" si="85"/>
        <v>0</v>
      </c>
      <c r="P119" s="319">
        <f t="shared" si="85"/>
        <v>0</v>
      </c>
      <c r="Q119" s="319">
        <f t="shared" si="85"/>
        <v>0</v>
      </c>
      <c r="R119" s="319">
        <f t="shared" si="85"/>
        <v>0</v>
      </c>
      <c r="S119" s="314">
        <f t="shared" si="85"/>
        <v>0</v>
      </c>
      <c r="T119" s="314">
        <f t="shared" ref="T119:T132" si="86">SUM(N119:S119)-M119</f>
        <v>0</v>
      </c>
    </row>
    <row r="120" spans="1:20" s="242" customFormat="1" ht="16.149999999999999" customHeight="1">
      <c r="A120" s="289" t="s">
        <v>181</v>
      </c>
      <c r="B120" s="289" t="str">
        <f>種目一覧!E102</f>
        <v>みずほ</v>
      </c>
      <c r="C120" s="289" t="str">
        <f>種目一覧!G102</f>
        <v>やまもと　たくほ</v>
      </c>
      <c r="D120" s="289" t="str">
        <f>種目一覧!F102</f>
        <v>山本　拓歩</v>
      </c>
      <c r="E120" s="289" t="str">
        <f t="shared" si="80"/>
        <v/>
      </c>
      <c r="F120" s="289" t="str">
        <f>種目一覧!H102</f>
        <v>M-100IM</v>
      </c>
      <c r="H120" s="242">
        <f>種目一覧!L102</f>
        <v>99999</v>
      </c>
      <c r="I120" s="290" t="str">
        <f t="shared" si="81"/>
        <v/>
      </c>
      <c r="J120" s="290"/>
      <c r="K120" s="295">
        <f t="shared" si="82"/>
        <v>99999</v>
      </c>
      <c r="L120" s="292" t="str">
        <f t="shared" si="83"/>
        <v/>
      </c>
      <c r="M120" s="296">
        <f t="shared" si="84"/>
        <v>0</v>
      </c>
      <c r="N120" s="297">
        <f t="shared" si="85"/>
        <v>0</v>
      </c>
      <c r="O120" s="242">
        <f t="shared" si="85"/>
        <v>0</v>
      </c>
      <c r="P120" s="287">
        <f t="shared" si="85"/>
        <v>0</v>
      </c>
      <c r="Q120" s="287">
        <f t="shared" si="85"/>
        <v>0</v>
      </c>
      <c r="R120" s="287">
        <f t="shared" si="85"/>
        <v>0</v>
      </c>
      <c r="S120" s="242">
        <f t="shared" si="85"/>
        <v>0</v>
      </c>
      <c r="T120" s="242">
        <f t="shared" si="86"/>
        <v>0</v>
      </c>
    </row>
    <row r="121" spans="1:20" s="242" customFormat="1" ht="16.149999999999999" customHeight="1">
      <c r="A121" s="289" t="s">
        <v>181</v>
      </c>
      <c r="B121" s="289" t="str">
        <f>種目一覧!E103</f>
        <v>三菱UFJ銀行</v>
      </c>
      <c r="C121" s="289" t="str">
        <f>種目一覧!G103</f>
        <v>やました　こういち</v>
      </c>
      <c r="D121" s="289" t="str">
        <f>種目一覧!F103</f>
        <v>山下　晃一</v>
      </c>
      <c r="E121" s="289" t="str">
        <f t="shared" si="80"/>
        <v/>
      </c>
      <c r="F121" s="289" t="str">
        <f>種目一覧!H103</f>
        <v>M-100IM</v>
      </c>
      <c r="H121" s="242">
        <f>種目一覧!L103</f>
        <v>99999</v>
      </c>
      <c r="I121" s="290" t="str">
        <f t="shared" si="81"/>
        <v/>
      </c>
      <c r="J121" s="290"/>
      <c r="K121" s="295">
        <f t="shared" si="82"/>
        <v>99999</v>
      </c>
      <c r="L121" s="292" t="str">
        <f t="shared" si="83"/>
        <v/>
      </c>
      <c r="M121" s="296">
        <f t="shared" si="84"/>
        <v>0</v>
      </c>
      <c r="N121" s="297">
        <f t="shared" si="85"/>
        <v>0</v>
      </c>
      <c r="O121" s="242">
        <f t="shared" si="85"/>
        <v>0</v>
      </c>
      <c r="P121" s="287">
        <f t="shared" si="85"/>
        <v>0</v>
      </c>
      <c r="Q121" s="287">
        <f t="shared" si="85"/>
        <v>0</v>
      </c>
      <c r="R121" s="287">
        <f t="shared" si="85"/>
        <v>0</v>
      </c>
      <c r="S121" s="242">
        <f t="shared" si="85"/>
        <v>0</v>
      </c>
      <c r="T121" s="242">
        <f t="shared" si="86"/>
        <v>0</v>
      </c>
    </row>
    <row r="122" spans="1:20" s="242" customFormat="1" ht="16.149999999999999" customHeight="1">
      <c r="A122" s="289" t="s">
        <v>181</v>
      </c>
      <c r="B122" s="289" t="str">
        <f>種目一覧!E104</f>
        <v>三井住友銀行</v>
      </c>
      <c r="C122" s="289" t="str">
        <f>種目一覧!G104</f>
        <v>ひらた　なおき</v>
      </c>
      <c r="D122" s="289" t="str">
        <f>種目一覧!F104</f>
        <v>平田　直紀</v>
      </c>
      <c r="E122" s="289" t="str">
        <f t="shared" si="80"/>
        <v/>
      </c>
      <c r="F122" s="289" t="str">
        <f>種目一覧!H104</f>
        <v>M-100IM</v>
      </c>
      <c r="H122" s="242">
        <f>種目一覧!L104</f>
        <v>99999</v>
      </c>
      <c r="I122" s="290" t="str">
        <f t="shared" si="81"/>
        <v/>
      </c>
      <c r="J122" s="290"/>
      <c r="K122" s="295">
        <f t="shared" si="82"/>
        <v>99999</v>
      </c>
      <c r="L122" s="292" t="str">
        <f t="shared" si="83"/>
        <v/>
      </c>
      <c r="M122" s="296">
        <f t="shared" si="84"/>
        <v>0</v>
      </c>
      <c r="N122" s="297">
        <f t="shared" si="85"/>
        <v>0</v>
      </c>
      <c r="O122" s="242">
        <f t="shared" si="85"/>
        <v>0</v>
      </c>
      <c r="P122" s="287">
        <f t="shared" si="85"/>
        <v>0</v>
      </c>
      <c r="Q122" s="287">
        <f t="shared" si="85"/>
        <v>0</v>
      </c>
      <c r="R122" s="287">
        <f t="shared" si="85"/>
        <v>0</v>
      </c>
      <c r="S122" s="242">
        <f t="shared" si="85"/>
        <v>0</v>
      </c>
      <c r="T122" s="242">
        <f t="shared" si="86"/>
        <v>0</v>
      </c>
    </row>
    <row r="123" spans="1:20" s="242" customFormat="1" ht="16.149999999999999" customHeight="1">
      <c r="A123" s="289" t="s">
        <v>181</v>
      </c>
      <c r="B123" s="289" t="str">
        <f>種目一覧!E105</f>
        <v>　</v>
      </c>
      <c r="C123" s="287">
        <f>種目一覧!G105</f>
        <v>0</v>
      </c>
      <c r="D123" s="289" t="str">
        <f>種目一覧!F105</f>
        <v>　</v>
      </c>
      <c r="E123" s="289" t="str">
        <f t="shared" si="80"/>
        <v/>
      </c>
      <c r="F123" s="289" t="str">
        <f>種目一覧!H105</f>
        <v>M-100IM</v>
      </c>
      <c r="H123" s="242">
        <f>種目一覧!L105</f>
        <v>99999</v>
      </c>
      <c r="I123" s="290" t="str">
        <f t="shared" si="81"/>
        <v/>
      </c>
      <c r="J123" s="290"/>
      <c r="K123" s="295">
        <f t="shared" si="82"/>
        <v>99999</v>
      </c>
      <c r="L123" s="292" t="str">
        <f t="shared" si="83"/>
        <v/>
      </c>
      <c r="M123" s="296">
        <f t="shared" si="84"/>
        <v>0</v>
      </c>
      <c r="N123" s="297">
        <f t="shared" si="85"/>
        <v>0</v>
      </c>
      <c r="O123" s="242">
        <f t="shared" si="85"/>
        <v>0</v>
      </c>
      <c r="P123" s="287">
        <f t="shared" si="85"/>
        <v>0</v>
      </c>
      <c r="Q123" s="287">
        <f t="shared" si="85"/>
        <v>0</v>
      </c>
      <c r="R123" s="287">
        <f t="shared" si="85"/>
        <v>0</v>
      </c>
      <c r="S123" s="242">
        <f t="shared" si="85"/>
        <v>0</v>
      </c>
      <c r="T123" s="242">
        <f t="shared" si="86"/>
        <v>0</v>
      </c>
    </row>
    <row r="124" spans="1:20" s="242" customFormat="1" ht="16.149999999999999" customHeight="1">
      <c r="A124" s="289" t="s">
        <v>181</v>
      </c>
      <c r="B124" s="289" t="str">
        <f>種目一覧!E106</f>
        <v>　</v>
      </c>
      <c r="C124" s="287">
        <f>種目一覧!G106</f>
        <v>0</v>
      </c>
      <c r="D124" s="289" t="str">
        <f>種目一覧!F106</f>
        <v>　</v>
      </c>
      <c r="E124" s="289" t="str">
        <f t="shared" si="80"/>
        <v/>
      </c>
      <c r="F124" s="289" t="str">
        <f>種目一覧!H106</f>
        <v>M-100IM</v>
      </c>
      <c r="H124" s="242">
        <f>種目一覧!L106</f>
        <v>99999</v>
      </c>
      <c r="I124" s="290" t="str">
        <f t="shared" si="81"/>
        <v/>
      </c>
      <c r="J124" s="290"/>
      <c r="K124" s="295">
        <f t="shared" si="82"/>
        <v>99999</v>
      </c>
      <c r="L124" s="292" t="str">
        <f t="shared" si="83"/>
        <v/>
      </c>
      <c r="M124" s="296">
        <f t="shared" si="84"/>
        <v>0</v>
      </c>
      <c r="N124" s="297">
        <f t="shared" si="85"/>
        <v>0</v>
      </c>
      <c r="O124" s="242">
        <f t="shared" si="85"/>
        <v>0</v>
      </c>
      <c r="P124" s="287">
        <f t="shared" si="85"/>
        <v>0</v>
      </c>
      <c r="Q124" s="287">
        <f t="shared" si="85"/>
        <v>0</v>
      </c>
      <c r="R124" s="287">
        <f t="shared" si="85"/>
        <v>0</v>
      </c>
      <c r="S124" s="242">
        <f t="shared" si="85"/>
        <v>0</v>
      </c>
      <c r="T124" s="242">
        <f t="shared" si="86"/>
        <v>0</v>
      </c>
    </row>
    <row r="125" spans="1:20" s="242" customFormat="1" ht="16.149999999999999" customHeight="1">
      <c r="A125" s="289" t="s">
        <v>181</v>
      </c>
      <c r="B125" s="289" t="str">
        <f>種目一覧!E107</f>
        <v>　</v>
      </c>
      <c r="C125" s="287">
        <f>種目一覧!G107</f>
        <v>0</v>
      </c>
      <c r="D125" s="289" t="str">
        <f>種目一覧!F107</f>
        <v>　</v>
      </c>
      <c r="E125" s="289" t="str">
        <f t="shared" si="80"/>
        <v/>
      </c>
      <c r="F125" s="289" t="str">
        <f>種目一覧!H107</f>
        <v>M-100IM</v>
      </c>
      <c r="H125" s="242">
        <f>種目一覧!L107</f>
        <v>99999</v>
      </c>
      <c r="I125" s="290" t="str">
        <f t="shared" si="81"/>
        <v/>
      </c>
      <c r="J125" s="290"/>
      <c r="K125" s="295">
        <f t="shared" si="82"/>
        <v>99999</v>
      </c>
      <c r="L125" s="292" t="str">
        <f t="shared" si="83"/>
        <v/>
      </c>
      <c r="M125" s="296">
        <f t="shared" si="84"/>
        <v>0</v>
      </c>
      <c r="N125" s="297">
        <f t="shared" si="85"/>
        <v>0</v>
      </c>
      <c r="O125" s="242">
        <f t="shared" si="85"/>
        <v>0</v>
      </c>
      <c r="P125" s="287">
        <f t="shared" si="85"/>
        <v>0</v>
      </c>
      <c r="Q125" s="287">
        <f t="shared" si="85"/>
        <v>0</v>
      </c>
      <c r="R125" s="287">
        <f t="shared" si="85"/>
        <v>0</v>
      </c>
      <c r="S125" s="242">
        <f t="shared" si="85"/>
        <v>0</v>
      </c>
      <c r="T125" s="242">
        <f t="shared" si="86"/>
        <v>0</v>
      </c>
    </row>
    <row r="126" spans="1:20" s="242" customFormat="1" ht="16.149999999999999" customHeight="1">
      <c r="A126" s="289" t="s">
        <v>181</v>
      </c>
      <c r="B126" s="289" t="str">
        <f>種目一覧!E108</f>
        <v>三井住友信託</v>
      </c>
      <c r="C126" s="289" t="str">
        <f>種目一覧!G108</f>
        <v>こいけ　たかひろ</v>
      </c>
      <c r="D126" s="289" t="str">
        <f>種目一覧!F108</f>
        <v>小池　貴裕</v>
      </c>
      <c r="E126" s="289" t="str">
        <f t="shared" si="80"/>
        <v/>
      </c>
      <c r="F126" s="289" t="str">
        <f>種目一覧!H108</f>
        <v>M-100IM</v>
      </c>
      <c r="H126" s="242">
        <f>種目一覧!L108</f>
        <v>99999</v>
      </c>
      <c r="I126" s="290" t="str">
        <f t="shared" si="81"/>
        <v/>
      </c>
      <c r="J126" s="290"/>
      <c r="K126" s="295">
        <f t="shared" si="82"/>
        <v>99999</v>
      </c>
      <c r="L126" s="292" t="str">
        <f t="shared" si="83"/>
        <v/>
      </c>
      <c r="M126" s="296">
        <f t="shared" si="84"/>
        <v>0</v>
      </c>
      <c r="N126" s="297">
        <f t="shared" si="85"/>
        <v>0</v>
      </c>
      <c r="O126" s="242">
        <f t="shared" si="85"/>
        <v>0</v>
      </c>
      <c r="P126" s="287">
        <f t="shared" si="85"/>
        <v>0</v>
      </c>
      <c r="Q126" s="287">
        <f t="shared" si="85"/>
        <v>0</v>
      </c>
      <c r="R126" s="287">
        <f t="shared" si="85"/>
        <v>0</v>
      </c>
      <c r="S126" s="242">
        <f t="shared" si="85"/>
        <v>0</v>
      </c>
      <c r="T126" s="242">
        <f t="shared" si="86"/>
        <v>0</v>
      </c>
    </row>
    <row r="127" spans="1:20" s="242" customFormat="1" ht="16.149999999999999" customHeight="1">
      <c r="A127" s="289" t="s">
        <v>181</v>
      </c>
      <c r="B127" s="289" t="str">
        <f>種目一覧!E109</f>
        <v>三菱UFJ銀行</v>
      </c>
      <c r="C127" s="289" t="str">
        <f>種目一覧!G109</f>
        <v>みずの　せいごう</v>
      </c>
      <c r="D127" s="289" t="str">
        <f>種目一覧!F109</f>
        <v>水野　誠豪</v>
      </c>
      <c r="E127" s="289" t="str">
        <f t="shared" si="80"/>
        <v/>
      </c>
      <c r="F127" s="289" t="str">
        <f>種目一覧!H109</f>
        <v>M-100IM</v>
      </c>
      <c r="H127" s="242">
        <f>種目一覧!L109</f>
        <v>99999</v>
      </c>
      <c r="I127" s="290" t="str">
        <f t="shared" si="81"/>
        <v/>
      </c>
      <c r="J127" s="290"/>
      <c r="K127" s="295">
        <f t="shared" si="82"/>
        <v>99999</v>
      </c>
      <c r="L127" s="292" t="str">
        <f t="shared" si="83"/>
        <v/>
      </c>
      <c r="M127" s="296">
        <f t="shared" si="84"/>
        <v>0</v>
      </c>
      <c r="N127" s="297">
        <f t="shared" si="85"/>
        <v>0</v>
      </c>
      <c r="O127" s="242">
        <f t="shared" si="85"/>
        <v>0</v>
      </c>
      <c r="P127" s="287">
        <f t="shared" si="85"/>
        <v>0</v>
      </c>
      <c r="Q127" s="287">
        <f t="shared" si="85"/>
        <v>0</v>
      </c>
      <c r="R127" s="287">
        <f t="shared" si="85"/>
        <v>0</v>
      </c>
      <c r="S127" s="242">
        <f t="shared" si="85"/>
        <v>0</v>
      </c>
      <c r="T127" s="242">
        <f t="shared" si="86"/>
        <v>0</v>
      </c>
    </row>
    <row r="128" spans="1:20" s="242" customFormat="1" ht="16.149999999999999" customHeight="1">
      <c r="A128" s="289" t="s">
        <v>181</v>
      </c>
      <c r="B128" s="289" t="str">
        <f>種目一覧!E110</f>
        <v>みずほ</v>
      </c>
      <c r="C128" s="289" t="str">
        <f>種目一覧!G110</f>
        <v>もうり　ともと</v>
      </c>
      <c r="D128" s="289" t="str">
        <f>種目一覧!F110</f>
        <v>毛利　智人</v>
      </c>
      <c r="E128" s="289" t="str">
        <f t="shared" si="80"/>
        <v/>
      </c>
      <c r="F128" s="289" t="str">
        <f>種目一覧!H110</f>
        <v>M-100IM</v>
      </c>
      <c r="H128" s="242">
        <f>種目一覧!L110</f>
        <v>99999</v>
      </c>
      <c r="I128" s="290" t="str">
        <f t="shared" si="81"/>
        <v/>
      </c>
      <c r="J128" s="290"/>
      <c r="K128" s="295">
        <f t="shared" si="82"/>
        <v>99999</v>
      </c>
      <c r="L128" s="292" t="str">
        <f t="shared" si="83"/>
        <v/>
      </c>
      <c r="M128" s="296">
        <f t="shared" si="84"/>
        <v>0</v>
      </c>
      <c r="N128" s="297">
        <f t="shared" si="85"/>
        <v>0</v>
      </c>
      <c r="O128" s="242">
        <f t="shared" si="85"/>
        <v>0</v>
      </c>
      <c r="P128" s="287">
        <f t="shared" si="85"/>
        <v>0</v>
      </c>
      <c r="Q128" s="287">
        <f t="shared" si="85"/>
        <v>0</v>
      </c>
      <c r="R128" s="287">
        <f t="shared" si="85"/>
        <v>0</v>
      </c>
      <c r="S128" s="242">
        <f t="shared" si="85"/>
        <v>0</v>
      </c>
      <c r="T128" s="242">
        <f t="shared" si="86"/>
        <v>0</v>
      </c>
    </row>
    <row r="129" spans="1:20" s="242" customFormat="1" ht="16.149999999999999" customHeight="1">
      <c r="A129" s="289" t="s">
        <v>181</v>
      </c>
      <c r="B129" s="289" t="str">
        <f>種目一覧!E111</f>
        <v>　</v>
      </c>
      <c r="C129" s="287">
        <f>種目一覧!G111</f>
        <v>0</v>
      </c>
      <c r="D129" s="289" t="str">
        <f>種目一覧!F111</f>
        <v>　</v>
      </c>
      <c r="E129" s="289" t="str">
        <f t="shared" si="80"/>
        <v/>
      </c>
      <c r="F129" s="289" t="str">
        <f>種目一覧!H111</f>
        <v>M-100IM</v>
      </c>
      <c r="H129" s="242">
        <f>種目一覧!L111</f>
        <v>99999</v>
      </c>
      <c r="I129" s="290" t="str">
        <f t="shared" si="81"/>
        <v/>
      </c>
      <c r="J129" s="290"/>
      <c r="K129" s="295">
        <f t="shared" si="82"/>
        <v>99999</v>
      </c>
      <c r="L129" s="292" t="str">
        <f t="shared" si="83"/>
        <v/>
      </c>
      <c r="M129" s="296">
        <f t="shared" si="84"/>
        <v>0</v>
      </c>
      <c r="N129" s="297">
        <f t="shared" si="85"/>
        <v>0</v>
      </c>
      <c r="O129" s="242">
        <f t="shared" si="85"/>
        <v>0</v>
      </c>
      <c r="P129" s="287">
        <f t="shared" si="85"/>
        <v>0</v>
      </c>
      <c r="Q129" s="287">
        <f t="shared" si="85"/>
        <v>0</v>
      </c>
      <c r="R129" s="287">
        <f t="shared" si="85"/>
        <v>0</v>
      </c>
      <c r="S129" s="242">
        <f t="shared" si="85"/>
        <v>0</v>
      </c>
      <c r="T129" s="242">
        <f t="shared" si="86"/>
        <v>0</v>
      </c>
    </row>
    <row r="130" spans="1:20" s="242" customFormat="1" ht="16.149999999999999" customHeight="1">
      <c r="A130" s="289" t="s">
        <v>181</v>
      </c>
      <c r="B130" s="289" t="str">
        <f>種目一覧!E112</f>
        <v>　</v>
      </c>
      <c r="C130" s="287">
        <f>種目一覧!G112</f>
        <v>0</v>
      </c>
      <c r="D130" s="289" t="str">
        <f>種目一覧!F112</f>
        <v>　</v>
      </c>
      <c r="E130" s="289" t="str">
        <f t="shared" si="80"/>
        <v/>
      </c>
      <c r="F130" s="289" t="str">
        <f>種目一覧!H112</f>
        <v>M-100IM</v>
      </c>
      <c r="H130" s="242">
        <f>種目一覧!L112</f>
        <v>99999</v>
      </c>
      <c r="I130" s="290" t="str">
        <f t="shared" si="81"/>
        <v/>
      </c>
      <c r="J130" s="290"/>
      <c r="K130" s="295">
        <f t="shared" si="82"/>
        <v>99999</v>
      </c>
      <c r="L130" s="292" t="str">
        <f t="shared" si="83"/>
        <v/>
      </c>
      <c r="M130" s="296">
        <f t="shared" si="84"/>
        <v>0</v>
      </c>
      <c r="N130" s="297">
        <f t="shared" si="85"/>
        <v>0</v>
      </c>
      <c r="O130" s="242">
        <f t="shared" si="85"/>
        <v>0</v>
      </c>
      <c r="P130" s="287">
        <f t="shared" si="85"/>
        <v>0</v>
      </c>
      <c r="Q130" s="287">
        <f t="shared" si="85"/>
        <v>0</v>
      </c>
      <c r="R130" s="287">
        <f t="shared" si="85"/>
        <v>0</v>
      </c>
      <c r="S130" s="242">
        <f t="shared" si="85"/>
        <v>0</v>
      </c>
      <c r="T130" s="242">
        <f t="shared" si="86"/>
        <v>0</v>
      </c>
    </row>
    <row r="131" spans="1:20" s="242" customFormat="1" ht="16.149999999999999" customHeight="1">
      <c r="A131" s="289" t="s">
        <v>181</v>
      </c>
      <c r="B131" s="289" t="str">
        <f>種目一覧!E113</f>
        <v>　</v>
      </c>
      <c r="C131" s="287">
        <f>種目一覧!G113</f>
        <v>0</v>
      </c>
      <c r="D131" s="289" t="str">
        <f>種目一覧!F113</f>
        <v>　</v>
      </c>
      <c r="E131" s="289" t="str">
        <f t="shared" si="80"/>
        <v/>
      </c>
      <c r="F131" s="289" t="str">
        <f>種目一覧!H113</f>
        <v>M-100IM</v>
      </c>
      <c r="H131" s="242">
        <f>種目一覧!L113</f>
        <v>99999</v>
      </c>
      <c r="I131" s="290" t="str">
        <f t="shared" si="81"/>
        <v/>
      </c>
      <c r="J131" s="290"/>
      <c r="K131" s="295">
        <f t="shared" si="82"/>
        <v>99999</v>
      </c>
      <c r="L131" s="292" t="str">
        <f t="shared" si="83"/>
        <v/>
      </c>
      <c r="M131" s="296">
        <f t="shared" si="84"/>
        <v>0</v>
      </c>
      <c r="N131" s="297">
        <f t="shared" si="85"/>
        <v>0</v>
      </c>
      <c r="O131" s="242">
        <f t="shared" si="85"/>
        <v>0</v>
      </c>
      <c r="P131" s="287">
        <f t="shared" si="85"/>
        <v>0</v>
      </c>
      <c r="Q131" s="287">
        <f t="shared" si="85"/>
        <v>0</v>
      </c>
      <c r="R131" s="287">
        <f t="shared" si="85"/>
        <v>0</v>
      </c>
      <c r="S131" s="242">
        <f t="shared" si="85"/>
        <v>0</v>
      </c>
      <c r="T131" s="242">
        <f t="shared" si="86"/>
        <v>0</v>
      </c>
    </row>
    <row r="132" spans="1:20" s="242" customFormat="1" ht="16.149999999999999" customHeight="1">
      <c r="A132" s="298" t="s">
        <v>181</v>
      </c>
      <c r="B132" s="298" t="str">
        <f>種目一覧!E114</f>
        <v>　</v>
      </c>
      <c r="C132" s="299">
        <f>種目一覧!G114</f>
        <v>0</v>
      </c>
      <c r="D132" s="298" t="str">
        <f>種目一覧!F114</f>
        <v>　</v>
      </c>
      <c r="E132" s="298" t="str">
        <f t="shared" si="80"/>
        <v/>
      </c>
      <c r="F132" s="298" t="str">
        <f>種目一覧!H114</f>
        <v>M-100IM</v>
      </c>
      <c r="H132" s="300">
        <f>種目一覧!L114</f>
        <v>99999</v>
      </c>
      <c r="I132" s="301" t="str">
        <f t="shared" si="81"/>
        <v/>
      </c>
      <c r="J132" s="301"/>
      <c r="K132" s="302">
        <f t="shared" si="82"/>
        <v>99999</v>
      </c>
      <c r="L132" s="303" t="str">
        <f t="shared" si="83"/>
        <v/>
      </c>
      <c r="M132" s="304">
        <f t="shared" si="84"/>
        <v>0</v>
      </c>
      <c r="N132" s="305">
        <f t="shared" si="85"/>
        <v>0</v>
      </c>
      <c r="O132" s="300">
        <f t="shared" si="85"/>
        <v>0</v>
      </c>
      <c r="P132" s="299">
        <f t="shared" si="85"/>
        <v>0</v>
      </c>
      <c r="Q132" s="299">
        <f t="shared" si="85"/>
        <v>0</v>
      </c>
      <c r="R132" s="299">
        <f t="shared" si="85"/>
        <v>0</v>
      </c>
      <c r="S132" s="300">
        <f t="shared" si="85"/>
        <v>0</v>
      </c>
      <c r="T132" s="300">
        <f t="shared" si="86"/>
        <v>0</v>
      </c>
    </row>
    <row r="133" spans="1:20" s="306" customFormat="1" ht="16.149999999999999" customHeight="1">
      <c r="A133" s="307" t="s">
        <v>181</v>
      </c>
      <c r="B133" s="211" t="s">
        <v>456</v>
      </c>
      <c r="C133" s="308">
        <v>5753</v>
      </c>
      <c r="F133" s="211" t="str">
        <f>F132</f>
        <v>M-100IM</v>
      </c>
      <c r="G133" s="211" t="s">
        <v>375</v>
      </c>
      <c r="N133" s="309">
        <f t="shared" ref="N133:S133" si="87">SUM(N119:N132)</f>
        <v>0</v>
      </c>
      <c r="O133" s="310">
        <f t="shared" si="87"/>
        <v>0</v>
      </c>
      <c r="P133" s="308">
        <f t="shared" si="87"/>
        <v>0</v>
      </c>
      <c r="Q133" s="308">
        <f t="shared" si="87"/>
        <v>0</v>
      </c>
      <c r="R133" s="308">
        <f t="shared" si="87"/>
        <v>0</v>
      </c>
      <c r="S133" s="310">
        <f t="shared" si="87"/>
        <v>0</v>
      </c>
    </row>
    <row r="134" spans="1:20" s="306" customFormat="1" ht="16.149999999999999" customHeight="1">
      <c r="A134" s="44" t="s">
        <v>181</v>
      </c>
      <c r="N134" s="311" t="str">
        <f t="shared" ref="N134:S134" si="88">IF(COUNTIF(N119:N132,"&lt;&gt;0")&gt;2,"警告！","")</f>
        <v/>
      </c>
      <c r="O134" s="312" t="str">
        <f t="shared" si="88"/>
        <v/>
      </c>
      <c r="P134" s="46" t="str">
        <f t="shared" si="88"/>
        <v/>
      </c>
      <c r="Q134" s="46" t="str">
        <f t="shared" si="88"/>
        <v/>
      </c>
      <c r="R134" s="46" t="str">
        <f t="shared" si="88"/>
        <v/>
      </c>
      <c r="S134" s="312" t="str">
        <f t="shared" si="88"/>
        <v/>
      </c>
    </row>
    <row r="135" spans="1:20" s="320" customFormat="1" ht="16.149999999999999" customHeight="1">
      <c r="A135" s="23" t="s">
        <v>142</v>
      </c>
      <c r="B135" s="26" t="str">
        <f>種目一覧!E115</f>
        <v>三井住友銀行</v>
      </c>
      <c r="C135" s="26" t="str">
        <f>種目一覧!G115</f>
        <v>あらき　ゆうすけ</v>
      </c>
      <c r="D135" s="26" t="str">
        <f>種目一覧!F115</f>
        <v>荒木　優介</v>
      </c>
      <c r="E135" s="321" t="str">
        <f t="shared" ref="E135:E141" si="89">IF(K135&lt;=C$142,"※","")</f>
        <v/>
      </c>
      <c r="F135" s="26" t="str">
        <f>種目一覧!H115</f>
        <v>M-25Fr</v>
      </c>
      <c r="H135" s="322">
        <f>種目一覧!L115</f>
        <v>99999</v>
      </c>
      <c r="I135" s="323" t="str">
        <f t="shared" ref="I135:I141" si="90">IF(H135=99999,"",RANK(H135,H$135:H$141,1))</f>
        <v/>
      </c>
      <c r="J135" s="323"/>
      <c r="K135" s="322">
        <f t="shared" ref="K135:K141" si="91">IF(J135="",99999,IF(J135&gt;2,99999,H135))</f>
        <v>99999</v>
      </c>
      <c r="L135" s="292" t="str">
        <f t="shared" ref="L135:L141" si="92">IF(K135=99999,"",RANK(K135,K$135:K$141,1))</f>
        <v/>
      </c>
      <c r="M135" s="324">
        <v>0</v>
      </c>
      <c r="N135" s="325">
        <f t="shared" ref="N135:S141" si="93">IF($B135=N$2,$M135,0)</f>
        <v>0</v>
      </c>
      <c r="O135" s="322">
        <f t="shared" si="93"/>
        <v>0</v>
      </c>
      <c r="P135" s="80">
        <f t="shared" si="93"/>
        <v>0</v>
      </c>
      <c r="Q135" s="80">
        <f t="shared" si="93"/>
        <v>0</v>
      </c>
      <c r="R135" s="80">
        <f t="shared" si="93"/>
        <v>0</v>
      </c>
      <c r="S135" s="322">
        <f t="shared" si="93"/>
        <v>0</v>
      </c>
      <c r="T135" s="322">
        <f t="shared" ref="T135:T141" si="94">SUM(N135:S135)-M135</f>
        <v>0</v>
      </c>
    </row>
    <row r="136" spans="1:20" s="320" customFormat="1" ht="16.149999999999999" customHeight="1">
      <c r="A136" s="23" t="s">
        <v>142</v>
      </c>
      <c r="B136" s="26" t="str">
        <f>種目一覧!E116</f>
        <v>三井住友銀行</v>
      </c>
      <c r="C136" s="26" t="str">
        <f>種目一覧!G116</f>
        <v>おがた　じゅんぺい</v>
      </c>
      <c r="D136" s="26" t="str">
        <f>種目一覧!F116</f>
        <v>小形　純平</v>
      </c>
      <c r="E136" s="321" t="str">
        <f t="shared" si="89"/>
        <v/>
      </c>
      <c r="F136" s="26" t="str">
        <f>種目一覧!H116</f>
        <v>M-25Fr</v>
      </c>
      <c r="H136" s="322">
        <f>種目一覧!L116</f>
        <v>99999</v>
      </c>
      <c r="I136" s="323" t="str">
        <f t="shared" si="90"/>
        <v/>
      </c>
      <c r="J136" s="323"/>
      <c r="K136" s="322">
        <f t="shared" si="91"/>
        <v>99999</v>
      </c>
      <c r="L136" s="292" t="str">
        <f t="shared" si="92"/>
        <v/>
      </c>
      <c r="M136" s="324">
        <v>0</v>
      </c>
      <c r="N136" s="325">
        <f t="shared" si="93"/>
        <v>0</v>
      </c>
      <c r="O136" s="322">
        <f t="shared" si="93"/>
        <v>0</v>
      </c>
      <c r="P136" s="80">
        <f t="shared" si="93"/>
        <v>0</v>
      </c>
      <c r="Q136" s="80">
        <f t="shared" si="93"/>
        <v>0</v>
      </c>
      <c r="R136" s="80">
        <f t="shared" si="93"/>
        <v>0</v>
      </c>
      <c r="S136" s="322">
        <f t="shared" si="93"/>
        <v>0</v>
      </c>
      <c r="T136" s="322">
        <f t="shared" si="94"/>
        <v>0</v>
      </c>
    </row>
    <row r="137" spans="1:20" s="320" customFormat="1" ht="16.149999999999999" customHeight="1">
      <c r="A137" s="23" t="s">
        <v>142</v>
      </c>
      <c r="B137" s="26" t="str">
        <f>種目一覧!E117</f>
        <v>　</v>
      </c>
      <c r="C137" s="326">
        <f>種目一覧!G117</f>
        <v>0</v>
      </c>
      <c r="D137" s="26" t="str">
        <f>種目一覧!F117</f>
        <v>　</v>
      </c>
      <c r="E137" s="321" t="str">
        <f t="shared" si="89"/>
        <v/>
      </c>
      <c r="F137" s="26" t="str">
        <f>種目一覧!H117</f>
        <v>M-25Fr</v>
      </c>
      <c r="H137" s="322">
        <f>種目一覧!L117</f>
        <v>99999</v>
      </c>
      <c r="I137" s="323" t="str">
        <f t="shared" si="90"/>
        <v/>
      </c>
      <c r="J137" s="323"/>
      <c r="K137" s="322">
        <f t="shared" si="91"/>
        <v>99999</v>
      </c>
      <c r="L137" s="292" t="str">
        <f t="shared" si="92"/>
        <v/>
      </c>
      <c r="M137" s="324">
        <v>0</v>
      </c>
      <c r="N137" s="325">
        <f t="shared" si="93"/>
        <v>0</v>
      </c>
      <c r="O137" s="322">
        <f t="shared" si="93"/>
        <v>0</v>
      </c>
      <c r="P137" s="80">
        <f t="shared" si="93"/>
        <v>0</v>
      </c>
      <c r="Q137" s="80">
        <f t="shared" si="93"/>
        <v>0</v>
      </c>
      <c r="R137" s="80">
        <f t="shared" si="93"/>
        <v>0</v>
      </c>
      <c r="S137" s="322">
        <f t="shared" si="93"/>
        <v>0</v>
      </c>
      <c r="T137" s="322">
        <f t="shared" si="94"/>
        <v>0</v>
      </c>
    </row>
    <row r="138" spans="1:20" s="320" customFormat="1" ht="16.149999999999999" customHeight="1">
      <c r="A138" s="23" t="s">
        <v>142</v>
      </c>
      <c r="B138" s="26" t="str">
        <f>種目一覧!E118</f>
        <v>　</v>
      </c>
      <c r="C138" s="326">
        <f>種目一覧!G118</f>
        <v>0</v>
      </c>
      <c r="D138" s="26" t="str">
        <f>種目一覧!F118</f>
        <v>　</v>
      </c>
      <c r="E138" s="321" t="str">
        <f t="shared" si="89"/>
        <v/>
      </c>
      <c r="F138" s="26" t="str">
        <f>種目一覧!H118</f>
        <v>M-25Fr</v>
      </c>
      <c r="H138" s="322">
        <f>種目一覧!L118</f>
        <v>99999</v>
      </c>
      <c r="I138" s="323" t="str">
        <f t="shared" si="90"/>
        <v/>
      </c>
      <c r="J138" s="323"/>
      <c r="K138" s="322">
        <f t="shared" si="91"/>
        <v>99999</v>
      </c>
      <c r="L138" s="292" t="str">
        <f t="shared" si="92"/>
        <v/>
      </c>
      <c r="M138" s="324">
        <v>0</v>
      </c>
      <c r="N138" s="325">
        <f t="shared" si="93"/>
        <v>0</v>
      </c>
      <c r="O138" s="322">
        <f t="shared" si="93"/>
        <v>0</v>
      </c>
      <c r="P138" s="80">
        <f t="shared" si="93"/>
        <v>0</v>
      </c>
      <c r="Q138" s="80">
        <f t="shared" si="93"/>
        <v>0</v>
      </c>
      <c r="R138" s="80">
        <f t="shared" si="93"/>
        <v>0</v>
      </c>
      <c r="S138" s="322">
        <f t="shared" si="93"/>
        <v>0</v>
      </c>
      <c r="T138" s="322">
        <f t="shared" si="94"/>
        <v>0</v>
      </c>
    </row>
    <row r="139" spans="1:20" s="320" customFormat="1" ht="16.149999999999999" customHeight="1">
      <c r="A139" s="23" t="s">
        <v>142</v>
      </c>
      <c r="B139" s="26" t="str">
        <f>種目一覧!E119</f>
        <v>　</v>
      </c>
      <c r="C139" s="326">
        <f>種目一覧!G119</f>
        <v>0</v>
      </c>
      <c r="D139" s="26" t="str">
        <f>種目一覧!F119</f>
        <v>　</v>
      </c>
      <c r="E139" s="321" t="str">
        <f t="shared" si="89"/>
        <v/>
      </c>
      <c r="F139" s="26" t="str">
        <f>種目一覧!H119</f>
        <v>M-25Fr</v>
      </c>
      <c r="H139" s="322">
        <f>種目一覧!L119</f>
        <v>99999</v>
      </c>
      <c r="I139" s="323" t="str">
        <f t="shared" si="90"/>
        <v/>
      </c>
      <c r="J139" s="323"/>
      <c r="K139" s="322">
        <f t="shared" si="91"/>
        <v>99999</v>
      </c>
      <c r="L139" s="292" t="str">
        <f t="shared" si="92"/>
        <v/>
      </c>
      <c r="M139" s="324">
        <v>0</v>
      </c>
      <c r="N139" s="325">
        <f t="shared" si="93"/>
        <v>0</v>
      </c>
      <c r="O139" s="322">
        <f t="shared" si="93"/>
        <v>0</v>
      </c>
      <c r="P139" s="80">
        <f t="shared" si="93"/>
        <v>0</v>
      </c>
      <c r="Q139" s="80">
        <f t="shared" si="93"/>
        <v>0</v>
      </c>
      <c r="R139" s="80">
        <f t="shared" si="93"/>
        <v>0</v>
      </c>
      <c r="S139" s="322">
        <f t="shared" si="93"/>
        <v>0</v>
      </c>
      <c r="T139" s="322">
        <f t="shared" si="94"/>
        <v>0</v>
      </c>
    </row>
    <row r="140" spans="1:20" s="320" customFormat="1" ht="16.149999999999999" customHeight="1">
      <c r="A140" s="23" t="s">
        <v>142</v>
      </c>
      <c r="B140" s="26" t="str">
        <f>種目一覧!E120</f>
        <v>　</v>
      </c>
      <c r="C140" s="326">
        <f>種目一覧!G120</f>
        <v>0</v>
      </c>
      <c r="D140" s="26" t="str">
        <f>種目一覧!F120</f>
        <v>　</v>
      </c>
      <c r="E140" s="321" t="str">
        <f t="shared" si="89"/>
        <v/>
      </c>
      <c r="F140" s="26" t="str">
        <f>種目一覧!H120</f>
        <v>M-25Fr</v>
      </c>
      <c r="H140" s="322">
        <f>種目一覧!L120</f>
        <v>99999</v>
      </c>
      <c r="I140" s="323" t="str">
        <f t="shared" si="90"/>
        <v/>
      </c>
      <c r="J140" s="323"/>
      <c r="K140" s="322">
        <f t="shared" si="91"/>
        <v>99999</v>
      </c>
      <c r="L140" s="292" t="str">
        <f t="shared" si="92"/>
        <v/>
      </c>
      <c r="M140" s="324">
        <v>0</v>
      </c>
      <c r="N140" s="325">
        <f t="shared" si="93"/>
        <v>0</v>
      </c>
      <c r="O140" s="322">
        <f t="shared" si="93"/>
        <v>0</v>
      </c>
      <c r="P140" s="80">
        <f t="shared" si="93"/>
        <v>0</v>
      </c>
      <c r="Q140" s="80">
        <f t="shared" si="93"/>
        <v>0</v>
      </c>
      <c r="R140" s="80">
        <f t="shared" si="93"/>
        <v>0</v>
      </c>
      <c r="S140" s="322">
        <f t="shared" si="93"/>
        <v>0</v>
      </c>
      <c r="T140" s="322">
        <f t="shared" si="94"/>
        <v>0</v>
      </c>
    </row>
    <row r="141" spans="1:20" s="320" customFormat="1" ht="16.149999999999999" customHeight="1">
      <c r="A141" s="327" t="s">
        <v>142</v>
      </c>
      <c r="B141" s="42" t="str">
        <f>種目一覧!E121</f>
        <v>　</v>
      </c>
      <c r="C141" s="328">
        <f>種目一覧!G121</f>
        <v>0</v>
      </c>
      <c r="D141" s="42" t="str">
        <f>種目一覧!F121</f>
        <v>　</v>
      </c>
      <c r="E141" s="329" t="str">
        <f t="shared" si="89"/>
        <v/>
      </c>
      <c r="F141" s="42" t="str">
        <f>種目一覧!H121</f>
        <v>M-25Fr</v>
      </c>
      <c r="H141" s="330">
        <f>種目一覧!L121</f>
        <v>99999</v>
      </c>
      <c r="I141" s="331" t="str">
        <f t="shared" si="90"/>
        <v/>
      </c>
      <c r="J141" s="331"/>
      <c r="K141" s="330">
        <f t="shared" si="91"/>
        <v>99999</v>
      </c>
      <c r="L141" s="303" t="str">
        <f t="shared" si="92"/>
        <v/>
      </c>
      <c r="M141" s="332">
        <v>0</v>
      </c>
      <c r="N141" s="333">
        <f t="shared" si="93"/>
        <v>0</v>
      </c>
      <c r="O141" s="330">
        <f t="shared" si="93"/>
        <v>0</v>
      </c>
      <c r="P141" s="334">
        <f t="shared" si="93"/>
        <v>0</v>
      </c>
      <c r="Q141" s="334">
        <f t="shared" si="93"/>
        <v>0</v>
      </c>
      <c r="R141" s="334">
        <f t="shared" si="93"/>
        <v>0</v>
      </c>
      <c r="S141" s="330">
        <f t="shared" si="93"/>
        <v>0</v>
      </c>
      <c r="T141" s="330">
        <f t="shared" si="94"/>
        <v>0</v>
      </c>
    </row>
    <row r="142" spans="1:20" s="306" customFormat="1" ht="16.149999999999999" customHeight="1">
      <c r="A142" s="307" t="s">
        <v>142</v>
      </c>
      <c r="B142" s="211" t="s">
        <v>456</v>
      </c>
      <c r="C142" s="308">
        <v>1202</v>
      </c>
      <c r="F142" s="211" t="str">
        <f>F141</f>
        <v>M-25Fr</v>
      </c>
      <c r="G142" s="211" t="s">
        <v>459</v>
      </c>
      <c r="N142" s="309">
        <f t="shared" ref="N142:S142" si="95">SUM(N135:N141)</f>
        <v>0</v>
      </c>
      <c r="O142" s="310">
        <f t="shared" si="95"/>
        <v>0</v>
      </c>
      <c r="P142" s="308">
        <f t="shared" si="95"/>
        <v>0</v>
      </c>
      <c r="Q142" s="308">
        <f t="shared" si="95"/>
        <v>0</v>
      </c>
      <c r="R142" s="308">
        <f t="shared" si="95"/>
        <v>0</v>
      </c>
      <c r="S142" s="310">
        <f t="shared" si="95"/>
        <v>0</v>
      </c>
    </row>
    <row r="143" spans="1:20" s="242" customFormat="1" ht="16.149999999999999" customHeight="1">
      <c r="A143" s="335" t="s">
        <v>161</v>
      </c>
      <c r="B143" s="336">
        <f>種目一覧!E122</f>
        <v>0</v>
      </c>
      <c r="C143" s="336">
        <f>種目一覧!G122</f>
        <v>0</v>
      </c>
      <c r="D143" s="336">
        <f>種目一覧!F122</f>
        <v>0</v>
      </c>
      <c r="E143" s="335" t="str">
        <f t="shared" ref="E143:E163" si="96">IF(K143&lt;=C$164,"※","")</f>
        <v/>
      </c>
      <c r="F143" s="335" t="str">
        <f>種目一覧!H122</f>
        <v>M-50Fr</v>
      </c>
      <c r="H143" s="337">
        <f>種目一覧!L122</f>
        <v>99999</v>
      </c>
      <c r="I143" s="338" t="str">
        <f t="shared" ref="I143:I163" si="97">IF(H143=99999,"",RANK(H143,H$143:H$163,1))</f>
        <v/>
      </c>
      <c r="J143" s="338"/>
      <c r="K143" s="339">
        <f t="shared" ref="K143:K163" si="98">IF(J143="",99999,IF(J143&gt;2,99999,H143))</f>
        <v>99999</v>
      </c>
      <c r="L143" s="340" t="str">
        <f t="shared" ref="L143:L163" si="99">IF(K143=99999,"",RANK(K143,K$143:K$163,1))</f>
        <v/>
      </c>
      <c r="M143" s="341">
        <f t="shared" ref="M143:M163" si="100">IF(L143="",0,IF(L143=1,7,IF(L143=2,6,IF(L143=3,5,IF(L143=4,4,IF(L143=5,3,IF(L143=6,2,IF(L143=7,1,0))))))))</f>
        <v>0</v>
      </c>
      <c r="N143" s="342">
        <f t="shared" ref="N143:S152" si="101">IF($B143=N$2,$M143,0)</f>
        <v>0</v>
      </c>
      <c r="O143" s="337">
        <f t="shared" si="101"/>
        <v>0</v>
      </c>
      <c r="P143" s="336">
        <f t="shared" si="101"/>
        <v>0</v>
      </c>
      <c r="Q143" s="336">
        <f t="shared" si="101"/>
        <v>0</v>
      </c>
      <c r="R143" s="336">
        <f t="shared" si="101"/>
        <v>0</v>
      </c>
      <c r="S143" s="337">
        <f t="shared" si="101"/>
        <v>0</v>
      </c>
      <c r="T143" s="337">
        <f t="shared" ref="T143:T163" si="102">SUM(N143:S143)-M143</f>
        <v>0</v>
      </c>
    </row>
    <row r="144" spans="1:20" s="242" customFormat="1" ht="16.149999999999999" customHeight="1">
      <c r="A144" s="289" t="s">
        <v>161</v>
      </c>
      <c r="B144" s="287">
        <f>種目一覧!E123</f>
        <v>0</v>
      </c>
      <c r="C144" s="287">
        <f>種目一覧!G123</f>
        <v>0</v>
      </c>
      <c r="D144" s="287">
        <f>種目一覧!F123</f>
        <v>0</v>
      </c>
      <c r="E144" s="289" t="str">
        <f t="shared" si="96"/>
        <v/>
      </c>
      <c r="F144" s="289" t="str">
        <f>種目一覧!H123</f>
        <v>M-50Fr</v>
      </c>
      <c r="H144" s="242">
        <f>種目一覧!L123</f>
        <v>99999</v>
      </c>
      <c r="I144" s="290" t="str">
        <f t="shared" si="97"/>
        <v/>
      </c>
      <c r="J144" s="290"/>
      <c r="K144" s="295">
        <f t="shared" si="98"/>
        <v>99999</v>
      </c>
      <c r="L144" s="292" t="str">
        <f t="shared" si="99"/>
        <v/>
      </c>
      <c r="M144" s="296">
        <f t="shared" si="100"/>
        <v>0</v>
      </c>
      <c r="N144" s="297">
        <f t="shared" si="101"/>
        <v>0</v>
      </c>
      <c r="O144" s="242">
        <f t="shared" si="101"/>
        <v>0</v>
      </c>
      <c r="P144" s="287">
        <f t="shared" si="101"/>
        <v>0</v>
      </c>
      <c r="Q144" s="287">
        <f t="shared" si="101"/>
        <v>0</v>
      </c>
      <c r="R144" s="287">
        <f t="shared" si="101"/>
        <v>0</v>
      </c>
      <c r="S144" s="242">
        <f t="shared" si="101"/>
        <v>0</v>
      </c>
      <c r="T144" s="242">
        <f t="shared" si="102"/>
        <v>0</v>
      </c>
    </row>
    <row r="145" spans="1:20" s="242" customFormat="1" ht="16.149999999999999" customHeight="1">
      <c r="A145" s="289" t="s">
        <v>161</v>
      </c>
      <c r="B145" s="287">
        <f>種目一覧!E124</f>
        <v>0</v>
      </c>
      <c r="C145" s="287">
        <f>種目一覧!G124</f>
        <v>0</v>
      </c>
      <c r="D145" s="287">
        <f>種目一覧!F124</f>
        <v>0</v>
      </c>
      <c r="E145" s="289" t="str">
        <f t="shared" si="96"/>
        <v/>
      </c>
      <c r="F145" s="289" t="str">
        <f>種目一覧!H124</f>
        <v>M-50Fr</v>
      </c>
      <c r="H145" s="242">
        <f>種目一覧!L124</f>
        <v>99999</v>
      </c>
      <c r="I145" s="290" t="str">
        <f t="shared" si="97"/>
        <v/>
      </c>
      <c r="J145" s="290"/>
      <c r="K145" s="295">
        <f t="shared" si="98"/>
        <v>99999</v>
      </c>
      <c r="L145" s="292" t="str">
        <f t="shared" si="99"/>
        <v/>
      </c>
      <c r="M145" s="296">
        <f t="shared" si="100"/>
        <v>0</v>
      </c>
      <c r="N145" s="297">
        <f t="shared" si="101"/>
        <v>0</v>
      </c>
      <c r="O145" s="242">
        <f t="shared" si="101"/>
        <v>0</v>
      </c>
      <c r="P145" s="287">
        <f t="shared" si="101"/>
        <v>0</v>
      </c>
      <c r="Q145" s="287">
        <f t="shared" si="101"/>
        <v>0</v>
      </c>
      <c r="R145" s="287">
        <f t="shared" si="101"/>
        <v>0</v>
      </c>
      <c r="S145" s="242">
        <f t="shared" si="101"/>
        <v>0</v>
      </c>
      <c r="T145" s="242">
        <f t="shared" si="102"/>
        <v>0</v>
      </c>
    </row>
    <row r="146" spans="1:20" s="242" customFormat="1" ht="16.149999999999999" customHeight="1">
      <c r="A146" s="289" t="s">
        <v>161</v>
      </c>
      <c r="B146" s="287">
        <f>種目一覧!E125</f>
        <v>0</v>
      </c>
      <c r="C146" s="287">
        <f>種目一覧!G125</f>
        <v>0</v>
      </c>
      <c r="D146" s="287">
        <f>種目一覧!F125</f>
        <v>0</v>
      </c>
      <c r="E146" s="289" t="str">
        <f t="shared" si="96"/>
        <v/>
      </c>
      <c r="F146" s="289" t="str">
        <f>種目一覧!H125</f>
        <v>M-50Fr</v>
      </c>
      <c r="H146" s="242">
        <f>種目一覧!L125</f>
        <v>99999</v>
      </c>
      <c r="I146" s="290" t="str">
        <f t="shared" si="97"/>
        <v/>
      </c>
      <c r="J146" s="290"/>
      <c r="K146" s="295">
        <f t="shared" si="98"/>
        <v>99999</v>
      </c>
      <c r="L146" s="292" t="str">
        <f t="shared" si="99"/>
        <v/>
      </c>
      <c r="M146" s="296">
        <f t="shared" si="100"/>
        <v>0</v>
      </c>
      <c r="N146" s="297">
        <f t="shared" si="101"/>
        <v>0</v>
      </c>
      <c r="O146" s="242">
        <f t="shared" si="101"/>
        <v>0</v>
      </c>
      <c r="P146" s="287">
        <f t="shared" si="101"/>
        <v>0</v>
      </c>
      <c r="Q146" s="287">
        <f t="shared" si="101"/>
        <v>0</v>
      </c>
      <c r="R146" s="287">
        <f t="shared" si="101"/>
        <v>0</v>
      </c>
      <c r="S146" s="242">
        <f t="shared" si="101"/>
        <v>0</v>
      </c>
      <c r="T146" s="242">
        <f t="shared" si="102"/>
        <v>0</v>
      </c>
    </row>
    <row r="147" spans="1:20" s="242" customFormat="1" ht="16.149999999999999" customHeight="1">
      <c r="A147" s="289" t="s">
        <v>161</v>
      </c>
      <c r="B147" s="287">
        <f>種目一覧!E126</f>
        <v>0</v>
      </c>
      <c r="C147" s="287">
        <f>種目一覧!G126</f>
        <v>0</v>
      </c>
      <c r="D147" s="287">
        <f>種目一覧!F126</f>
        <v>0</v>
      </c>
      <c r="E147" s="289" t="str">
        <f t="shared" si="96"/>
        <v/>
      </c>
      <c r="F147" s="289" t="str">
        <f>種目一覧!H126</f>
        <v>M-50Fr</v>
      </c>
      <c r="H147" s="242">
        <f>種目一覧!L126</f>
        <v>99999</v>
      </c>
      <c r="I147" s="290" t="str">
        <f t="shared" si="97"/>
        <v/>
      </c>
      <c r="J147" s="290"/>
      <c r="K147" s="295">
        <f t="shared" si="98"/>
        <v>99999</v>
      </c>
      <c r="L147" s="292" t="str">
        <f t="shared" si="99"/>
        <v/>
      </c>
      <c r="M147" s="296">
        <f t="shared" si="100"/>
        <v>0</v>
      </c>
      <c r="N147" s="297">
        <f t="shared" si="101"/>
        <v>0</v>
      </c>
      <c r="O147" s="242">
        <f t="shared" si="101"/>
        <v>0</v>
      </c>
      <c r="P147" s="287">
        <f t="shared" si="101"/>
        <v>0</v>
      </c>
      <c r="Q147" s="287">
        <f t="shared" si="101"/>
        <v>0</v>
      </c>
      <c r="R147" s="287">
        <f t="shared" si="101"/>
        <v>0</v>
      </c>
      <c r="S147" s="242">
        <f t="shared" si="101"/>
        <v>0</v>
      </c>
      <c r="T147" s="242">
        <f t="shared" si="102"/>
        <v>0</v>
      </c>
    </row>
    <row r="148" spans="1:20" s="242" customFormat="1" ht="16.149999999999999" customHeight="1">
      <c r="A148" s="289" t="s">
        <v>161</v>
      </c>
      <c r="B148" s="287">
        <f>種目一覧!E127</f>
        <v>0</v>
      </c>
      <c r="C148" s="287">
        <f>種目一覧!G127</f>
        <v>0</v>
      </c>
      <c r="D148" s="287">
        <f>種目一覧!F127</f>
        <v>0</v>
      </c>
      <c r="E148" s="289" t="str">
        <f t="shared" si="96"/>
        <v/>
      </c>
      <c r="F148" s="289" t="str">
        <f>種目一覧!H127</f>
        <v>M-50Fr</v>
      </c>
      <c r="H148" s="242">
        <f>種目一覧!L127</f>
        <v>99999</v>
      </c>
      <c r="I148" s="290" t="str">
        <f t="shared" si="97"/>
        <v/>
      </c>
      <c r="J148" s="290"/>
      <c r="K148" s="295">
        <f t="shared" si="98"/>
        <v>99999</v>
      </c>
      <c r="L148" s="292" t="str">
        <f t="shared" si="99"/>
        <v/>
      </c>
      <c r="M148" s="296">
        <f t="shared" si="100"/>
        <v>0</v>
      </c>
      <c r="N148" s="297">
        <f t="shared" si="101"/>
        <v>0</v>
      </c>
      <c r="O148" s="242">
        <f t="shared" si="101"/>
        <v>0</v>
      </c>
      <c r="P148" s="287">
        <f t="shared" si="101"/>
        <v>0</v>
      </c>
      <c r="Q148" s="287">
        <f t="shared" si="101"/>
        <v>0</v>
      </c>
      <c r="R148" s="287">
        <f t="shared" si="101"/>
        <v>0</v>
      </c>
      <c r="S148" s="242">
        <f t="shared" si="101"/>
        <v>0</v>
      </c>
      <c r="T148" s="242">
        <f t="shared" si="102"/>
        <v>0</v>
      </c>
    </row>
    <row r="149" spans="1:20" s="242" customFormat="1" ht="16.149999999999999" customHeight="1">
      <c r="A149" s="289" t="s">
        <v>161</v>
      </c>
      <c r="B149" s="287">
        <f>種目一覧!E128</f>
        <v>0</v>
      </c>
      <c r="C149" s="287">
        <f>種目一覧!G128</f>
        <v>0</v>
      </c>
      <c r="D149" s="287">
        <f>種目一覧!F128</f>
        <v>0</v>
      </c>
      <c r="E149" s="289" t="str">
        <f t="shared" si="96"/>
        <v/>
      </c>
      <c r="F149" s="289" t="str">
        <f>種目一覧!H128</f>
        <v>M-50Fr</v>
      </c>
      <c r="H149" s="242">
        <f>種目一覧!L128</f>
        <v>99999</v>
      </c>
      <c r="I149" s="290" t="str">
        <f t="shared" si="97"/>
        <v/>
      </c>
      <c r="J149" s="290"/>
      <c r="K149" s="295">
        <f t="shared" si="98"/>
        <v>99999</v>
      </c>
      <c r="L149" s="292" t="str">
        <f t="shared" si="99"/>
        <v/>
      </c>
      <c r="M149" s="296">
        <f t="shared" si="100"/>
        <v>0</v>
      </c>
      <c r="N149" s="297">
        <f t="shared" si="101"/>
        <v>0</v>
      </c>
      <c r="O149" s="242">
        <f t="shared" si="101"/>
        <v>0</v>
      </c>
      <c r="P149" s="287">
        <f t="shared" si="101"/>
        <v>0</v>
      </c>
      <c r="Q149" s="287">
        <f t="shared" si="101"/>
        <v>0</v>
      </c>
      <c r="R149" s="287">
        <f t="shared" si="101"/>
        <v>0</v>
      </c>
      <c r="S149" s="242">
        <f t="shared" si="101"/>
        <v>0</v>
      </c>
      <c r="T149" s="242">
        <f t="shared" si="102"/>
        <v>0</v>
      </c>
    </row>
    <row r="150" spans="1:20" s="242" customFormat="1" ht="16.149999999999999" customHeight="1">
      <c r="A150" s="289" t="s">
        <v>161</v>
      </c>
      <c r="B150" s="287">
        <f>種目一覧!E129</f>
        <v>0</v>
      </c>
      <c r="C150" s="287">
        <f>種目一覧!G129</f>
        <v>0</v>
      </c>
      <c r="D150" s="287">
        <f>種目一覧!F129</f>
        <v>0</v>
      </c>
      <c r="E150" s="289" t="str">
        <f t="shared" si="96"/>
        <v/>
      </c>
      <c r="F150" s="289" t="str">
        <f>種目一覧!H129</f>
        <v>M-50Fr</v>
      </c>
      <c r="H150" s="242">
        <f>種目一覧!L129</f>
        <v>99999</v>
      </c>
      <c r="I150" s="290" t="str">
        <f t="shared" si="97"/>
        <v/>
      </c>
      <c r="J150" s="290"/>
      <c r="K150" s="295">
        <f t="shared" si="98"/>
        <v>99999</v>
      </c>
      <c r="L150" s="292" t="str">
        <f t="shared" si="99"/>
        <v/>
      </c>
      <c r="M150" s="296">
        <f t="shared" si="100"/>
        <v>0</v>
      </c>
      <c r="N150" s="297">
        <f t="shared" si="101"/>
        <v>0</v>
      </c>
      <c r="O150" s="242">
        <f t="shared" si="101"/>
        <v>0</v>
      </c>
      <c r="P150" s="287">
        <f t="shared" si="101"/>
        <v>0</v>
      </c>
      <c r="Q150" s="287">
        <f t="shared" si="101"/>
        <v>0</v>
      </c>
      <c r="R150" s="287">
        <f t="shared" si="101"/>
        <v>0</v>
      </c>
      <c r="S150" s="242">
        <f t="shared" si="101"/>
        <v>0</v>
      </c>
      <c r="T150" s="242">
        <f t="shared" si="102"/>
        <v>0</v>
      </c>
    </row>
    <row r="151" spans="1:20" s="242" customFormat="1" ht="16.149999999999999" customHeight="1">
      <c r="A151" s="289" t="s">
        <v>161</v>
      </c>
      <c r="B151" s="287">
        <f>種目一覧!E130</f>
        <v>0</v>
      </c>
      <c r="C151" s="287">
        <f>種目一覧!G130</f>
        <v>0</v>
      </c>
      <c r="D151" s="287">
        <f>種目一覧!F130</f>
        <v>0</v>
      </c>
      <c r="E151" s="289" t="str">
        <f t="shared" si="96"/>
        <v/>
      </c>
      <c r="F151" s="289" t="str">
        <f>種目一覧!H130</f>
        <v>M-50Fr</v>
      </c>
      <c r="H151" s="242">
        <f>種目一覧!L130</f>
        <v>99999</v>
      </c>
      <c r="I151" s="290" t="str">
        <f t="shared" si="97"/>
        <v/>
      </c>
      <c r="J151" s="290"/>
      <c r="K151" s="295">
        <f t="shared" si="98"/>
        <v>99999</v>
      </c>
      <c r="L151" s="292" t="str">
        <f t="shared" si="99"/>
        <v/>
      </c>
      <c r="M151" s="296">
        <f t="shared" si="100"/>
        <v>0</v>
      </c>
      <c r="N151" s="297">
        <f t="shared" si="101"/>
        <v>0</v>
      </c>
      <c r="O151" s="242">
        <f t="shared" si="101"/>
        <v>0</v>
      </c>
      <c r="P151" s="287">
        <f t="shared" si="101"/>
        <v>0</v>
      </c>
      <c r="Q151" s="287">
        <f t="shared" si="101"/>
        <v>0</v>
      </c>
      <c r="R151" s="287">
        <f t="shared" si="101"/>
        <v>0</v>
      </c>
      <c r="S151" s="242">
        <f t="shared" si="101"/>
        <v>0</v>
      </c>
      <c r="T151" s="242">
        <f t="shared" si="102"/>
        <v>0</v>
      </c>
    </row>
    <row r="152" spans="1:20" s="242" customFormat="1" ht="16.149999999999999" customHeight="1">
      <c r="A152" s="289" t="s">
        <v>161</v>
      </c>
      <c r="B152" s="287">
        <f>種目一覧!E131</f>
        <v>0</v>
      </c>
      <c r="C152" s="287">
        <f>種目一覧!G131</f>
        <v>0</v>
      </c>
      <c r="D152" s="287">
        <f>種目一覧!F131</f>
        <v>0</v>
      </c>
      <c r="E152" s="289" t="str">
        <f t="shared" si="96"/>
        <v/>
      </c>
      <c r="F152" s="289" t="str">
        <f>種目一覧!H131</f>
        <v>M-50Fr</v>
      </c>
      <c r="H152" s="242">
        <f>種目一覧!L131</f>
        <v>99999</v>
      </c>
      <c r="I152" s="290" t="str">
        <f t="shared" si="97"/>
        <v/>
      </c>
      <c r="J152" s="290"/>
      <c r="K152" s="295">
        <f t="shared" si="98"/>
        <v>99999</v>
      </c>
      <c r="L152" s="292" t="str">
        <f t="shared" si="99"/>
        <v/>
      </c>
      <c r="M152" s="296">
        <f t="shared" si="100"/>
        <v>0</v>
      </c>
      <c r="N152" s="297">
        <f t="shared" si="101"/>
        <v>0</v>
      </c>
      <c r="O152" s="242">
        <f t="shared" si="101"/>
        <v>0</v>
      </c>
      <c r="P152" s="287">
        <f t="shared" si="101"/>
        <v>0</v>
      </c>
      <c r="Q152" s="287">
        <f t="shared" si="101"/>
        <v>0</v>
      </c>
      <c r="R152" s="287">
        <f t="shared" si="101"/>
        <v>0</v>
      </c>
      <c r="S152" s="242">
        <f t="shared" si="101"/>
        <v>0</v>
      </c>
      <c r="T152" s="242">
        <f t="shared" si="102"/>
        <v>0</v>
      </c>
    </row>
    <row r="153" spans="1:20" s="242" customFormat="1" ht="16.149999999999999" customHeight="1">
      <c r="A153" s="289" t="s">
        <v>161</v>
      </c>
      <c r="B153" s="287">
        <f>種目一覧!E132</f>
        <v>0</v>
      </c>
      <c r="C153" s="287">
        <f>種目一覧!G132</f>
        <v>0</v>
      </c>
      <c r="D153" s="287">
        <f>種目一覧!F132</f>
        <v>0</v>
      </c>
      <c r="E153" s="289" t="str">
        <f t="shared" si="96"/>
        <v/>
      </c>
      <c r="F153" s="289" t="str">
        <f>種目一覧!H132</f>
        <v>M-50Fr</v>
      </c>
      <c r="H153" s="242">
        <f>種目一覧!L132</f>
        <v>99999</v>
      </c>
      <c r="I153" s="290" t="str">
        <f t="shared" si="97"/>
        <v/>
      </c>
      <c r="J153" s="290"/>
      <c r="K153" s="295">
        <f t="shared" si="98"/>
        <v>99999</v>
      </c>
      <c r="L153" s="292" t="str">
        <f t="shared" si="99"/>
        <v/>
      </c>
      <c r="M153" s="296">
        <f t="shared" si="100"/>
        <v>0</v>
      </c>
      <c r="N153" s="297">
        <f t="shared" ref="N153:S163" si="103">IF($B153=N$2,$M153,0)</f>
        <v>0</v>
      </c>
      <c r="O153" s="242">
        <f t="shared" si="103"/>
        <v>0</v>
      </c>
      <c r="P153" s="287">
        <f t="shared" si="103"/>
        <v>0</v>
      </c>
      <c r="Q153" s="287">
        <f t="shared" si="103"/>
        <v>0</v>
      </c>
      <c r="R153" s="287">
        <f t="shared" si="103"/>
        <v>0</v>
      </c>
      <c r="S153" s="242">
        <f t="shared" si="103"/>
        <v>0</v>
      </c>
      <c r="T153" s="242">
        <f t="shared" si="102"/>
        <v>0</v>
      </c>
    </row>
    <row r="154" spans="1:20" s="242" customFormat="1" ht="16.149999999999999" customHeight="1">
      <c r="A154" s="289" t="s">
        <v>161</v>
      </c>
      <c r="B154" s="287">
        <f>種目一覧!E133</f>
        <v>0</v>
      </c>
      <c r="C154" s="287">
        <f>種目一覧!G133</f>
        <v>0</v>
      </c>
      <c r="D154" s="287">
        <f>種目一覧!F133</f>
        <v>0</v>
      </c>
      <c r="E154" s="289" t="str">
        <f t="shared" si="96"/>
        <v/>
      </c>
      <c r="F154" s="289" t="str">
        <f>種目一覧!H133</f>
        <v>M-50Fr</v>
      </c>
      <c r="H154" s="242">
        <f>種目一覧!L133</f>
        <v>99999</v>
      </c>
      <c r="I154" s="290" t="str">
        <f t="shared" si="97"/>
        <v/>
      </c>
      <c r="J154" s="290"/>
      <c r="K154" s="295">
        <f t="shared" si="98"/>
        <v>99999</v>
      </c>
      <c r="L154" s="292" t="str">
        <f t="shared" si="99"/>
        <v/>
      </c>
      <c r="M154" s="296">
        <f t="shared" si="100"/>
        <v>0</v>
      </c>
      <c r="N154" s="297">
        <f t="shared" si="103"/>
        <v>0</v>
      </c>
      <c r="O154" s="242">
        <f t="shared" si="103"/>
        <v>0</v>
      </c>
      <c r="P154" s="287">
        <f t="shared" si="103"/>
        <v>0</v>
      </c>
      <c r="Q154" s="287">
        <f t="shared" si="103"/>
        <v>0</v>
      </c>
      <c r="R154" s="287">
        <f t="shared" si="103"/>
        <v>0</v>
      </c>
      <c r="S154" s="242">
        <f t="shared" si="103"/>
        <v>0</v>
      </c>
      <c r="T154" s="242">
        <f t="shared" si="102"/>
        <v>0</v>
      </c>
    </row>
    <row r="155" spans="1:20" s="242" customFormat="1" ht="16.149999999999999" customHeight="1">
      <c r="A155" s="289" t="s">
        <v>161</v>
      </c>
      <c r="B155" s="287">
        <f>種目一覧!E134</f>
        <v>0</v>
      </c>
      <c r="C155" s="287">
        <f>種目一覧!G134</f>
        <v>0</v>
      </c>
      <c r="D155" s="287">
        <f>種目一覧!F134</f>
        <v>0</v>
      </c>
      <c r="E155" s="289" t="str">
        <f t="shared" si="96"/>
        <v/>
      </c>
      <c r="F155" s="289" t="str">
        <f>種目一覧!H134</f>
        <v>M-50Fr</v>
      </c>
      <c r="H155" s="242">
        <f>種目一覧!L134</f>
        <v>99999</v>
      </c>
      <c r="I155" s="290" t="str">
        <f t="shared" si="97"/>
        <v/>
      </c>
      <c r="J155" s="290"/>
      <c r="K155" s="295">
        <f t="shared" si="98"/>
        <v>99999</v>
      </c>
      <c r="L155" s="292" t="str">
        <f t="shared" si="99"/>
        <v/>
      </c>
      <c r="M155" s="296">
        <f t="shared" si="100"/>
        <v>0</v>
      </c>
      <c r="N155" s="297">
        <f t="shared" si="103"/>
        <v>0</v>
      </c>
      <c r="O155" s="242">
        <f t="shared" si="103"/>
        <v>0</v>
      </c>
      <c r="P155" s="287">
        <f t="shared" si="103"/>
        <v>0</v>
      </c>
      <c r="Q155" s="287">
        <f t="shared" si="103"/>
        <v>0</v>
      </c>
      <c r="R155" s="287">
        <f t="shared" si="103"/>
        <v>0</v>
      </c>
      <c r="S155" s="242">
        <f t="shared" si="103"/>
        <v>0</v>
      </c>
      <c r="T155" s="242">
        <f t="shared" si="102"/>
        <v>0</v>
      </c>
    </row>
    <row r="156" spans="1:20" s="242" customFormat="1" ht="16.149999999999999" customHeight="1">
      <c r="A156" s="289" t="s">
        <v>161</v>
      </c>
      <c r="B156" s="287">
        <f>種目一覧!E135</f>
        <v>0</v>
      </c>
      <c r="C156" s="287">
        <f>種目一覧!G135</f>
        <v>0</v>
      </c>
      <c r="D156" s="287">
        <f>種目一覧!F135</f>
        <v>0</v>
      </c>
      <c r="E156" s="289" t="str">
        <f t="shared" si="96"/>
        <v/>
      </c>
      <c r="F156" s="289" t="str">
        <f>種目一覧!H135</f>
        <v>M-50Fr</v>
      </c>
      <c r="H156" s="242">
        <f>種目一覧!L135</f>
        <v>99999</v>
      </c>
      <c r="I156" s="290" t="str">
        <f t="shared" si="97"/>
        <v/>
      </c>
      <c r="J156" s="290"/>
      <c r="K156" s="295">
        <f t="shared" si="98"/>
        <v>99999</v>
      </c>
      <c r="L156" s="292" t="str">
        <f t="shared" si="99"/>
        <v/>
      </c>
      <c r="M156" s="296">
        <f t="shared" si="100"/>
        <v>0</v>
      </c>
      <c r="N156" s="297">
        <f t="shared" si="103"/>
        <v>0</v>
      </c>
      <c r="O156" s="242">
        <f t="shared" si="103"/>
        <v>0</v>
      </c>
      <c r="P156" s="287">
        <f t="shared" si="103"/>
        <v>0</v>
      </c>
      <c r="Q156" s="287">
        <f t="shared" si="103"/>
        <v>0</v>
      </c>
      <c r="R156" s="287">
        <f t="shared" si="103"/>
        <v>0</v>
      </c>
      <c r="S156" s="242">
        <f t="shared" si="103"/>
        <v>0</v>
      </c>
      <c r="T156" s="242">
        <f t="shared" si="102"/>
        <v>0</v>
      </c>
    </row>
    <row r="157" spans="1:20" s="242" customFormat="1" ht="16.149999999999999" customHeight="1">
      <c r="A157" s="289" t="s">
        <v>161</v>
      </c>
      <c r="B157" s="289" t="str">
        <f>種目一覧!E136</f>
        <v>三井住友銀行</v>
      </c>
      <c r="C157" s="289" t="str">
        <f>種目一覧!G136</f>
        <v>あらき　ゆうすけ</v>
      </c>
      <c r="D157" s="289" t="str">
        <f>種目一覧!F136</f>
        <v>荒木　優介</v>
      </c>
      <c r="E157" s="289" t="str">
        <f t="shared" si="96"/>
        <v/>
      </c>
      <c r="F157" s="289" t="str">
        <f>種目一覧!H136</f>
        <v>M-50Fr</v>
      </c>
      <c r="H157" s="242">
        <f>種目一覧!L136</f>
        <v>99999</v>
      </c>
      <c r="I157" s="290" t="str">
        <f t="shared" si="97"/>
        <v/>
      </c>
      <c r="J157" s="290"/>
      <c r="K157" s="295">
        <f t="shared" si="98"/>
        <v>99999</v>
      </c>
      <c r="L157" s="292" t="str">
        <f t="shared" si="99"/>
        <v/>
      </c>
      <c r="M157" s="296">
        <f t="shared" si="100"/>
        <v>0</v>
      </c>
      <c r="N157" s="297">
        <f t="shared" si="103"/>
        <v>0</v>
      </c>
      <c r="O157" s="242">
        <f t="shared" si="103"/>
        <v>0</v>
      </c>
      <c r="P157" s="287">
        <f t="shared" si="103"/>
        <v>0</v>
      </c>
      <c r="Q157" s="287">
        <f t="shared" si="103"/>
        <v>0</v>
      </c>
      <c r="R157" s="287">
        <f t="shared" si="103"/>
        <v>0</v>
      </c>
      <c r="S157" s="242">
        <f t="shared" si="103"/>
        <v>0</v>
      </c>
      <c r="T157" s="242">
        <f t="shared" si="102"/>
        <v>0</v>
      </c>
    </row>
    <row r="158" spans="1:20" s="242" customFormat="1" ht="16.149999999999999" customHeight="1">
      <c r="A158" s="289" t="s">
        <v>161</v>
      </c>
      <c r="B158" s="289" t="str">
        <f>種目一覧!E137</f>
        <v>三井住友銀行</v>
      </c>
      <c r="C158" s="289" t="str">
        <f>種目一覧!G137</f>
        <v>おがた　じゅんぺい</v>
      </c>
      <c r="D158" s="289" t="str">
        <f>種目一覧!F137</f>
        <v>小形　純平</v>
      </c>
      <c r="E158" s="289" t="str">
        <f t="shared" si="96"/>
        <v/>
      </c>
      <c r="F158" s="289" t="str">
        <f>種目一覧!H137</f>
        <v>M-50Fr</v>
      </c>
      <c r="H158" s="242">
        <f>種目一覧!L137</f>
        <v>99999</v>
      </c>
      <c r="I158" s="290" t="str">
        <f t="shared" si="97"/>
        <v/>
      </c>
      <c r="J158" s="290"/>
      <c r="K158" s="295">
        <f t="shared" si="98"/>
        <v>99999</v>
      </c>
      <c r="L158" s="292" t="str">
        <f t="shared" si="99"/>
        <v/>
      </c>
      <c r="M158" s="296">
        <f t="shared" si="100"/>
        <v>0</v>
      </c>
      <c r="N158" s="297">
        <f t="shared" si="103"/>
        <v>0</v>
      </c>
      <c r="O158" s="242">
        <f t="shared" si="103"/>
        <v>0</v>
      </c>
      <c r="P158" s="287">
        <f t="shared" si="103"/>
        <v>0</v>
      </c>
      <c r="Q158" s="287">
        <f t="shared" si="103"/>
        <v>0</v>
      </c>
      <c r="R158" s="287">
        <f t="shared" si="103"/>
        <v>0</v>
      </c>
      <c r="S158" s="242">
        <f t="shared" si="103"/>
        <v>0</v>
      </c>
      <c r="T158" s="242">
        <f t="shared" si="102"/>
        <v>0</v>
      </c>
    </row>
    <row r="159" spans="1:20" s="242" customFormat="1" ht="16.149999999999999" customHeight="1">
      <c r="A159" s="289" t="s">
        <v>161</v>
      </c>
      <c r="B159" s="289" t="str">
        <f>種目一覧!E138</f>
        <v>みずほ</v>
      </c>
      <c r="C159" s="289" t="str">
        <f>種目一覧!G138</f>
        <v>じんの　ひろゆき</v>
      </c>
      <c r="D159" s="289" t="str">
        <f>種目一覧!F138</f>
        <v>神野　洋行</v>
      </c>
      <c r="E159" s="289" t="str">
        <f t="shared" si="96"/>
        <v/>
      </c>
      <c r="F159" s="289" t="str">
        <f>種目一覧!H138</f>
        <v>M-50Fr</v>
      </c>
      <c r="H159" s="242">
        <f>種目一覧!L138</f>
        <v>99999</v>
      </c>
      <c r="I159" s="290" t="str">
        <f t="shared" si="97"/>
        <v/>
      </c>
      <c r="J159" s="290"/>
      <c r="K159" s="295">
        <f t="shared" si="98"/>
        <v>99999</v>
      </c>
      <c r="L159" s="292" t="str">
        <f t="shared" si="99"/>
        <v/>
      </c>
      <c r="M159" s="296">
        <f t="shared" si="100"/>
        <v>0</v>
      </c>
      <c r="N159" s="297">
        <f t="shared" si="103"/>
        <v>0</v>
      </c>
      <c r="O159" s="242">
        <f t="shared" si="103"/>
        <v>0</v>
      </c>
      <c r="P159" s="287">
        <f t="shared" si="103"/>
        <v>0</v>
      </c>
      <c r="Q159" s="287">
        <f t="shared" si="103"/>
        <v>0</v>
      </c>
      <c r="R159" s="287">
        <f t="shared" si="103"/>
        <v>0</v>
      </c>
      <c r="S159" s="242">
        <f t="shared" si="103"/>
        <v>0</v>
      </c>
      <c r="T159" s="242">
        <f t="shared" si="102"/>
        <v>0</v>
      </c>
    </row>
    <row r="160" spans="1:20" s="242" customFormat="1" ht="16.149999999999999" customHeight="1">
      <c r="A160" s="289" t="s">
        <v>161</v>
      </c>
      <c r="B160" s="289" t="str">
        <f>種目一覧!E139</f>
        <v>三井住友信託</v>
      </c>
      <c r="C160" s="289" t="str">
        <f>種目一覧!G139</f>
        <v>まるやま　とむ</v>
      </c>
      <c r="D160" s="289" t="str">
        <f>種目一覧!F139</f>
        <v>丸山　斗夢</v>
      </c>
      <c r="E160" s="289" t="str">
        <f t="shared" si="96"/>
        <v/>
      </c>
      <c r="F160" s="289" t="str">
        <f>種目一覧!H139</f>
        <v>M-50Fr</v>
      </c>
      <c r="H160" s="242">
        <f>種目一覧!L139</f>
        <v>99999</v>
      </c>
      <c r="I160" s="290" t="str">
        <f t="shared" si="97"/>
        <v/>
      </c>
      <c r="J160" s="290"/>
      <c r="K160" s="295">
        <f t="shared" si="98"/>
        <v>99999</v>
      </c>
      <c r="L160" s="292" t="str">
        <f t="shared" si="99"/>
        <v/>
      </c>
      <c r="M160" s="296">
        <f t="shared" si="100"/>
        <v>0</v>
      </c>
      <c r="N160" s="297">
        <f t="shared" si="103"/>
        <v>0</v>
      </c>
      <c r="O160" s="242">
        <f t="shared" si="103"/>
        <v>0</v>
      </c>
      <c r="P160" s="287">
        <f t="shared" si="103"/>
        <v>0</v>
      </c>
      <c r="Q160" s="287">
        <f t="shared" si="103"/>
        <v>0</v>
      </c>
      <c r="R160" s="287">
        <f t="shared" si="103"/>
        <v>0</v>
      </c>
      <c r="S160" s="242">
        <f t="shared" si="103"/>
        <v>0</v>
      </c>
      <c r="T160" s="242">
        <f t="shared" si="102"/>
        <v>0</v>
      </c>
    </row>
    <row r="161" spans="1:20" s="242" customFormat="1" ht="31.5" customHeight="1">
      <c r="A161" s="289" t="s">
        <v>161</v>
      </c>
      <c r="B161" s="289" t="str">
        <f>種目一覧!E140</f>
        <v>　</v>
      </c>
      <c r="C161" s="287">
        <f>種目一覧!G140</f>
        <v>0</v>
      </c>
      <c r="D161" s="289" t="str">
        <f>種目一覧!F140</f>
        <v>　</v>
      </c>
      <c r="E161" s="289" t="str">
        <f t="shared" si="96"/>
        <v/>
      </c>
      <c r="F161" s="289" t="str">
        <f>種目一覧!H140</f>
        <v>M-50Fr</v>
      </c>
      <c r="H161" s="242">
        <f>種目一覧!L140</f>
        <v>99999</v>
      </c>
      <c r="I161" s="290" t="str">
        <f t="shared" si="97"/>
        <v/>
      </c>
      <c r="J161" s="290"/>
      <c r="K161" s="295">
        <f t="shared" si="98"/>
        <v>99999</v>
      </c>
      <c r="L161" s="292" t="str">
        <f t="shared" si="99"/>
        <v/>
      </c>
      <c r="M161" s="296">
        <f t="shared" si="100"/>
        <v>0</v>
      </c>
      <c r="N161" s="297">
        <f t="shared" si="103"/>
        <v>0</v>
      </c>
      <c r="O161" s="242">
        <f t="shared" si="103"/>
        <v>0</v>
      </c>
      <c r="P161" s="287">
        <f t="shared" si="103"/>
        <v>0</v>
      </c>
      <c r="Q161" s="287">
        <f t="shared" si="103"/>
        <v>0</v>
      </c>
      <c r="R161" s="287">
        <f t="shared" si="103"/>
        <v>0</v>
      </c>
      <c r="S161" s="242">
        <f t="shared" si="103"/>
        <v>0</v>
      </c>
      <c r="T161" s="242">
        <f t="shared" si="102"/>
        <v>0</v>
      </c>
    </row>
    <row r="162" spans="1:20" s="242" customFormat="1" ht="16.149999999999999" customHeight="1">
      <c r="A162" s="289" t="s">
        <v>161</v>
      </c>
      <c r="B162" s="289" t="str">
        <f>種目一覧!E141</f>
        <v>　</v>
      </c>
      <c r="C162" s="287">
        <f>種目一覧!G141</f>
        <v>0</v>
      </c>
      <c r="D162" s="289" t="str">
        <f>種目一覧!F141</f>
        <v>　</v>
      </c>
      <c r="E162" s="289" t="str">
        <f t="shared" si="96"/>
        <v/>
      </c>
      <c r="F162" s="289" t="str">
        <f>種目一覧!H141</f>
        <v>M-50Fr</v>
      </c>
      <c r="H162" s="242">
        <f>種目一覧!L141</f>
        <v>99999</v>
      </c>
      <c r="I162" s="290" t="str">
        <f t="shared" si="97"/>
        <v/>
      </c>
      <c r="J162" s="290"/>
      <c r="K162" s="295">
        <f t="shared" si="98"/>
        <v>99999</v>
      </c>
      <c r="L162" s="292" t="str">
        <f t="shared" si="99"/>
        <v/>
      </c>
      <c r="M162" s="296">
        <f t="shared" si="100"/>
        <v>0</v>
      </c>
      <c r="N162" s="297">
        <f t="shared" si="103"/>
        <v>0</v>
      </c>
      <c r="O162" s="242">
        <f t="shared" si="103"/>
        <v>0</v>
      </c>
      <c r="P162" s="287">
        <f t="shared" si="103"/>
        <v>0</v>
      </c>
      <c r="Q162" s="287">
        <f t="shared" si="103"/>
        <v>0</v>
      </c>
      <c r="R162" s="287">
        <f t="shared" si="103"/>
        <v>0</v>
      </c>
      <c r="S162" s="242">
        <f t="shared" si="103"/>
        <v>0</v>
      </c>
      <c r="T162" s="242">
        <f t="shared" si="102"/>
        <v>0</v>
      </c>
    </row>
    <row r="163" spans="1:20" s="242" customFormat="1" ht="16.149999999999999" customHeight="1">
      <c r="A163" s="298" t="s">
        <v>161</v>
      </c>
      <c r="B163" s="298" t="str">
        <f>種目一覧!E142</f>
        <v>　</v>
      </c>
      <c r="C163" s="299">
        <f>種目一覧!G142</f>
        <v>0</v>
      </c>
      <c r="D163" s="298" t="str">
        <f>種目一覧!F142</f>
        <v>　</v>
      </c>
      <c r="E163" s="298" t="str">
        <f t="shared" si="96"/>
        <v/>
      </c>
      <c r="F163" s="298" t="str">
        <f>種目一覧!H142</f>
        <v>M-50Fr</v>
      </c>
      <c r="H163" s="300">
        <f>種目一覧!L142</f>
        <v>99999</v>
      </c>
      <c r="I163" s="301" t="str">
        <f t="shared" si="97"/>
        <v/>
      </c>
      <c r="J163" s="301"/>
      <c r="K163" s="302">
        <f t="shared" si="98"/>
        <v>99999</v>
      </c>
      <c r="L163" s="303" t="str">
        <f t="shared" si="99"/>
        <v/>
      </c>
      <c r="M163" s="304">
        <f t="shared" si="100"/>
        <v>0</v>
      </c>
      <c r="N163" s="305">
        <f t="shared" si="103"/>
        <v>0</v>
      </c>
      <c r="O163" s="300">
        <f t="shared" si="103"/>
        <v>0</v>
      </c>
      <c r="P163" s="299">
        <f t="shared" si="103"/>
        <v>0</v>
      </c>
      <c r="Q163" s="299">
        <f t="shared" si="103"/>
        <v>0</v>
      </c>
      <c r="R163" s="299">
        <f t="shared" si="103"/>
        <v>0</v>
      </c>
      <c r="S163" s="300">
        <f t="shared" si="103"/>
        <v>0</v>
      </c>
      <c r="T163" s="300">
        <f t="shared" si="102"/>
        <v>0</v>
      </c>
    </row>
    <row r="164" spans="1:20" s="306" customFormat="1" ht="16.149999999999999" customHeight="1">
      <c r="A164" s="307" t="s">
        <v>161</v>
      </c>
      <c r="B164" s="211" t="s">
        <v>456</v>
      </c>
      <c r="C164" s="308">
        <v>2404</v>
      </c>
      <c r="F164" s="211" t="str">
        <f>F163</f>
        <v>M-50Fr</v>
      </c>
      <c r="G164" s="211" t="s">
        <v>383</v>
      </c>
      <c r="N164" s="309">
        <f t="shared" ref="N164:S164" si="104">SUM(N143:N163)</f>
        <v>0</v>
      </c>
      <c r="O164" s="310">
        <f t="shared" si="104"/>
        <v>0</v>
      </c>
      <c r="P164" s="308">
        <f t="shared" si="104"/>
        <v>0</v>
      </c>
      <c r="Q164" s="308">
        <f t="shared" si="104"/>
        <v>0</v>
      </c>
      <c r="R164" s="308">
        <f t="shared" si="104"/>
        <v>0</v>
      </c>
      <c r="S164" s="310">
        <f t="shared" si="104"/>
        <v>0</v>
      </c>
    </row>
    <row r="165" spans="1:20" s="306" customFormat="1" ht="16.149999999999999" customHeight="1">
      <c r="A165" s="44" t="s">
        <v>161</v>
      </c>
      <c r="N165" s="311" t="str">
        <f t="shared" ref="N165:S165" si="105">IF(COUNTIF(N143:N163,"&lt;&gt;0")&gt;2,"警告！","")</f>
        <v/>
      </c>
      <c r="O165" s="312" t="str">
        <f t="shared" si="105"/>
        <v/>
      </c>
      <c r="P165" s="46" t="str">
        <f t="shared" si="105"/>
        <v/>
      </c>
      <c r="Q165" s="46" t="str">
        <f t="shared" si="105"/>
        <v/>
      </c>
      <c r="R165" s="46" t="str">
        <f t="shared" si="105"/>
        <v/>
      </c>
      <c r="S165" s="312" t="str">
        <f t="shared" si="105"/>
        <v/>
      </c>
    </row>
    <row r="166" spans="1:20" s="242" customFormat="1" ht="16.149999999999999" customHeight="1">
      <c r="A166" s="313" t="s">
        <v>185</v>
      </c>
      <c r="B166" s="319">
        <f>種目一覧!E143</f>
        <v>0</v>
      </c>
      <c r="C166" s="319">
        <f>種目一覧!G143</f>
        <v>0</v>
      </c>
      <c r="D166" s="319">
        <f>種目一覧!F143</f>
        <v>0</v>
      </c>
      <c r="E166" s="313" t="str">
        <f t="shared" ref="E166:E179" si="106">IF(K166&lt;=C$180,"※","")</f>
        <v/>
      </c>
      <c r="F166" s="313" t="str">
        <f>種目一覧!H143</f>
        <v>M-100Fr</v>
      </c>
      <c r="H166" s="314">
        <f>種目一覧!L143</f>
        <v>99999</v>
      </c>
      <c r="I166" s="315" t="str">
        <f t="shared" ref="I166:I179" si="107">IF(H166=99999,"",RANK(H166,H$166:H$179,1))</f>
        <v/>
      </c>
      <c r="J166" s="315"/>
      <c r="K166" s="316">
        <f t="shared" ref="K166:K179" si="108">IF(J166="",99999,IF(J166&gt;2,99999,H166))</f>
        <v>99999</v>
      </c>
      <c r="L166" s="292" t="str">
        <f t="shared" ref="L166:L179" si="109">IF(K166=99999,"",RANK(K166,K$166:K$179,1))</f>
        <v/>
      </c>
      <c r="M166" s="317">
        <f t="shared" ref="M166:M179" si="110">IF(L166="",0,IF(L166=1,7,IF(L166=2,6,IF(L166=3,5,IF(L166=4,4,IF(L166=5,3,IF(L166=6,2,IF(L166=7,1,0))))))))</f>
        <v>0</v>
      </c>
      <c r="N166" s="318">
        <f t="shared" ref="N166:S179" si="111">IF($B166=N$2,$M166,0)</f>
        <v>0</v>
      </c>
      <c r="O166" s="314">
        <f t="shared" si="111"/>
        <v>0</v>
      </c>
      <c r="P166" s="319">
        <f t="shared" si="111"/>
        <v>0</v>
      </c>
      <c r="Q166" s="319">
        <f t="shared" si="111"/>
        <v>0</v>
      </c>
      <c r="R166" s="319">
        <f t="shared" si="111"/>
        <v>0</v>
      </c>
      <c r="S166" s="314">
        <f t="shared" si="111"/>
        <v>0</v>
      </c>
      <c r="T166" s="314">
        <f t="shared" ref="T166:T179" si="112">SUM(N166:S166)-M166</f>
        <v>0</v>
      </c>
    </row>
    <row r="167" spans="1:20" s="242" customFormat="1" ht="16.149999999999999" customHeight="1">
      <c r="A167" s="289" t="s">
        <v>185</v>
      </c>
      <c r="B167" s="287">
        <f>種目一覧!E144</f>
        <v>0</v>
      </c>
      <c r="C167" s="287">
        <f>種目一覧!G144</f>
        <v>0</v>
      </c>
      <c r="D167" s="287">
        <f>種目一覧!F144</f>
        <v>0</v>
      </c>
      <c r="E167" s="289" t="str">
        <f t="shared" si="106"/>
        <v/>
      </c>
      <c r="F167" s="289" t="str">
        <f>種目一覧!H144</f>
        <v>M-100Fr</v>
      </c>
      <c r="H167" s="242">
        <f>種目一覧!L144</f>
        <v>99999</v>
      </c>
      <c r="I167" s="290" t="str">
        <f t="shared" si="107"/>
        <v/>
      </c>
      <c r="J167" s="290"/>
      <c r="K167" s="295">
        <f t="shared" si="108"/>
        <v>99999</v>
      </c>
      <c r="L167" s="292" t="str">
        <f t="shared" si="109"/>
        <v/>
      </c>
      <c r="M167" s="296">
        <f t="shared" si="110"/>
        <v>0</v>
      </c>
      <c r="N167" s="297">
        <f t="shared" si="111"/>
        <v>0</v>
      </c>
      <c r="O167" s="242">
        <f t="shared" si="111"/>
        <v>0</v>
      </c>
      <c r="P167" s="287">
        <f t="shared" si="111"/>
        <v>0</v>
      </c>
      <c r="Q167" s="287">
        <f t="shared" si="111"/>
        <v>0</v>
      </c>
      <c r="R167" s="287">
        <f t="shared" si="111"/>
        <v>0</v>
      </c>
      <c r="S167" s="242">
        <f t="shared" si="111"/>
        <v>0</v>
      </c>
      <c r="T167" s="242">
        <f t="shared" si="112"/>
        <v>0</v>
      </c>
    </row>
    <row r="168" spans="1:20" s="242" customFormat="1" ht="16.149999999999999" customHeight="1">
      <c r="A168" s="289" t="s">
        <v>185</v>
      </c>
      <c r="B168" s="287">
        <f>種目一覧!E145</f>
        <v>0</v>
      </c>
      <c r="C168" s="289">
        <f>種目一覧!G145</f>
        <v>0</v>
      </c>
      <c r="D168" s="289">
        <f>種目一覧!F145</f>
        <v>0</v>
      </c>
      <c r="E168" s="289" t="str">
        <f t="shared" si="106"/>
        <v/>
      </c>
      <c r="F168" s="289" t="str">
        <f>種目一覧!H145</f>
        <v>M-100Fr</v>
      </c>
      <c r="H168" s="242">
        <f>種目一覧!L145</f>
        <v>99999</v>
      </c>
      <c r="I168" s="290" t="str">
        <f t="shared" si="107"/>
        <v/>
      </c>
      <c r="J168" s="290"/>
      <c r="K168" s="295">
        <f t="shared" si="108"/>
        <v>99999</v>
      </c>
      <c r="L168" s="292" t="str">
        <f t="shared" si="109"/>
        <v/>
      </c>
      <c r="M168" s="296">
        <f t="shared" si="110"/>
        <v>0</v>
      </c>
      <c r="N168" s="297">
        <f t="shared" si="111"/>
        <v>0</v>
      </c>
      <c r="O168" s="242">
        <f t="shared" si="111"/>
        <v>0</v>
      </c>
      <c r="P168" s="287">
        <f t="shared" si="111"/>
        <v>0</v>
      </c>
      <c r="Q168" s="287">
        <f t="shared" si="111"/>
        <v>0</v>
      </c>
      <c r="R168" s="287">
        <f t="shared" si="111"/>
        <v>0</v>
      </c>
      <c r="S168" s="242">
        <f t="shared" si="111"/>
        <v>0</v>
      </c>
      <c r="T168" s="242">
        <f t="shared" si="112"/>
        <v>0</v>
      </c>
    </row>
    <row r="169" spans="1:20" s="242" customFormat="1" ht="16.149999999999999" customHeight="1">
      <c r="A169" s="289" t="s">
        <v>185</v>
      </c>
      <c r="B169" s="287">
        <f>種目一覧!E146</f>
        <v>0</v>
      </c>
      <c r="C169" s="287">
        <f>種目一覧!G146</f>
        <v>0</v>
      </c>
      <c r="D169" s="287">
        <f>種目一覧!F146</f>
        <v>0</v>
      </c>
      <c r="E169" s="289" t="str">
        <f t="shared" si="106"/>
        <v/>
      </c>
      <c r="F169" s="289" t="str">
        <f>種目一覧!H146</f>
        <v>M-100Fr</v>
      </c>
      <c r="H169" s="242">
        <f>種目一覧!L146</f>
        <v>99999</v>
      </c>
      <c r="I169" s="290" t="str">
        <f t="shared" si="107"/>
        <v/>
      </c>
      <c r="J169" s="290"/>
      <c r="K169" s="295">
        <f t="shared" si="108"/>
        <v>99999</v>
      </c>
      <c r="L169" s="292" t="str">
        <f t="shared" si="109"/>
        <v/>
      </c>
      <c r="M169" s="296">
        <f t="shared" si="110"/>
        <v>0</v>
      </c>
      <c r="N169" s="297">
        <f t="shared" si="111"/>
        <v>0</v>
      </c>
      <c r="O169" s="242">
        <f t="shared" si="111"/>
        <v>0</v>
      </c>
      <c r="P169" s="287">
        <f t="shared" si="111"/>
        <v>0</v>
      </c>
      <c r="Q169" s="287">
        <f t="shared" si="111"/>
        <v>0</v>
      </c>
      <c r="R169" s="287">
        <f t="shared" si="111"/>
        <v>0</v>
      </c>
      <c r="S169" s="242">
        <f t="shared" si="111"/>
        <v>0</v>
      </c>
      <c r="T169" s="242">
        <f t="shared" si="112"/>
        <v>0</v>
      </c>
    </row>
    <row r="170" spans="1:20" s="242" customFormat="1" ht="16.149999999999999" customHeight="1">
      <c r="A170" s="289" t="s">
        <v>185</v>
      </c>
      <c r="B170" s="287">
        <f>種目一覧!E147</f>
        <v>0</v>
      </c>
      <c r="C170" s="287">
        <f>種目一覧!G147</f>
        <v>0</v>
      </c>
      <c r="D170" s="287">
        <f>種目一覧!F147</f>
        <v>0</v>
      </c>
      <c r="E170" s="289" t="str">
        <f t="shared" si="106"/>
        <v/>
      </c>
      <c r="F170" s="289" t="str">
        <f>種目一覧!H147</f>
        <v>M-100Fr</v>
      </c>
      <c r="H170" s="242">
        <f>種目一覧!L147</f>
        <v>99999</v>
      </c>
      <c r="I170" s="290" t="str">
        <f t="shared" si="107"/>
        <v/>
      </c>
      <c r="J170" s="290"/>
      <c r="K170" s="295">
        <f t="shared" si="108"/>
        <v>99999</v>
      </c>
      <c r="L170" s="292" t="str">
        <f t="shared" si="109"/>
        <v/>
      </c>
      <c r="M170" s="296">
        <f t="shared" si="110"/>
        <v>0</v>
      </c>
      <c r="N170" s="297">
        <f t="shared" si="111"/>
        <v>0</v>
      </c>
      <c r="O170" s="242">
        <f t="shared" si="111"/>
        <v>0</v>
      </c>
      <c r="P170" s="287">
        <f t="shared" si="111"/>
        <v>0</v>
      </c>
      <c r="Q170" s="287">
        <f t="shared" si="111"/>
        <v>0</v>
      </c>
      <c r="R170" s="287">
        <f t="shared" si="111"/>
        <v>0</v>
      </c>
      <c r="S170" s="242">
        <f t="shared" si="111"/>
        <v>0</v>
      </c>
      <c r="T170" s="242">
        <f t="shared" si="112"/>
        <v>0</v>
      </c>
    </row>
    <row r="171" spans="1:20" s="242" customFormat="1" ht="16.149999999999999" customHeight="1">
      <c r="A171" s="289" t="s">
        <v>185</v>
      </c>
      <c r="B171" s="287">
        <f>種目一覧!E148</f>
        <v>0</v>
      </c>
      <c r="C171" s="287">
        <f>種目一覧!G148</f>
        <v>0</v>
      </c>
      <c r="D171" s="287">
        <f>種目一覧!F148</f>
        <v>0</v>
      </c>
      <c r="E171" s="289" t="str">
        <f t="shared" si="106"/>
        <v/>
      </c>
      <c r="F171" s="289" t="str">
        <f>種目一覧!H148</f>
        <v>M-100Fr</v>
      </c>
      <c r="H171" s="242">
        <f>種目一覧!L148</f>
        <v>99999</v>
      </c>
      <c r="I171" s="290" t="str">
        <f t="shared" si="107"/>
        <v/>
      </c>
      <c r="J171" s="290"/>
      <c r="K171" s="295">
        <f t="shared" si="108"/>
        <v>99999</v>
      </c>
      <c r="L171" s="292" t="str">
        <f t="shared" si="109"/>
        <v/>
      </c>
      <c r="M171" s="296">
        <f t="shared" si="110"/>
        <v>0</v>
      </c>
      <c r="N171" s="297">
        <f t="shared" si="111"/>
        <v>0</v>
      </c>
      <c r="O171" s="242">
        <f t="shared" si="111"/>
        <v>0</v>
      </c>
      <c r="P171" s="287">
        <f t="shared" si="111"/>
        <v>0</v>
      </c>
      <c r="Q171" s="287">
        <f t="shared" si="111"/>
        <v>0</v>
      </c>
      <c r="R171" s="287">
        <f t="shared" si="111"/>
        <v>0</v>
      </c>
      <c r="S171" s="242">
        <f t="shared" si="111"/>
        <v>0</v>
      </c>
      <c r="T171" s="242">
        <f t="shared" si="112"/>
        <v>0</v>
      </c>
    </row>
    <row r="172" spans="1:20" s="242" customFormat="1" ht="16.149999999999999" customHeight="1">
      <c r="A172" s="289" t="s">
        <v>185</v>
      </c>
      <c r="B172" s="287">
        <f>種目一覧!E149</f>
        <v>0</v>
      </c>
      <c r="C172" s="287">
        <f>種目一覧!G149</f>
        <v>0</v>
      </c>
      <c r="D172" s="287">
        <f>種目一覧!F149</f>
        <v>0</v>
      </c>
      <c r="E172" s="289" t="str">
        <f t="shared" si="106"/>
        <v/>
      </c>
      <c r="F172" s="289" t="str">
        <f>種目一覧!H149</f>
        <v>M-100Fr</v>
      </c>
      <c r="H172" s="242">
        <f>種目一覧!L149</f>
        <v>99999</v>
      </c>
      <c r="I172" s="290" t="str">
        <f t="shared" si="107"/>
        <v/>
      </c>
      <c r="J172" s="290"/>
      <c r="K172" s="295">
        <f t="shared" si="108"/>
        <v>99999</v>
      </c>
      <c r="L172" s="292" t="str">
        <f t="shared" si="109"/>
        <v/>
      </c>
      <c r="M172" s="296">
        <f t="shared" si="110"/>
        <v>0</v>
      </c>
      <c r="N172" s="297">
        <f t="shared" si="111"/>
        <v>0</v>
      </c>
      <c r="O172" s="242">
        <f t="shared" si="111"/>
        <v>0</v>
      </c>
      <c r="P172" s="287">
        <f t="shared" si="111"/>
        <v>0</v>
      </c>
      <c r="Q172" s="287">
        <f t="shared" si="111"/>
        <v>0</v>
      </c>
      <c r="R172" s="287">
        <f t="shared" si="111"/>
        <v>0</v>
      </c>
      <c r="S172" s="242">
        <f t="shared" si="111"/>
        <v>0</v>
      </c>
      <c r="T172" s="242">
        <f t="shared" si="112"/>
        <v>0</v>
      </c>
    </row>
    <row r="173" spans="1:20" s="242" customFormat="1" ht="16.149999999999999" customHeight="1">
      <c r="A173" s="289" t="s">
        <v>185</v>
      </c>
      <c r="B173" s="289" t="str">
        <f>種目一覧!E150</f>
        <v>三井住友銀行</v>
      </c>
      <c r="C173" s="289" t="str">
        <f>種目一覧!G150</f>
        <v>いまにし　けいた</v>
      </c>
      <c r="D173" s="289" t="str">
        <f>種目一覧!F150</f>
        <v>今西　慶太</v>
      </c>
      <c r="E173" s="289" t="str">
        <f t="shared" si="106"/>
        <v/>
      </c>
      <c r="F173" s="289" t="str">
        <f>種目一覧!H150</f>
        <v>M-100Fr</v>
      </c>
      <c r="H173" s="242">
        <f>種目一覧!L150</f>
        <v>99999</v>
      </c>
      <c r="I173" s="290" t="str">
        <f t="shared" si="107"/>
        <v/>
      </c>
      <c r="J173" s="290"/>
      <c r="K173" s="295">
        <f t="shared" si="108"/>
        <v>99999</v>
      </c>
      <c r="L173" s="292" t="str">
        <f t="shared" si="109"/>
        <v/>
      </c>
      <c r="M173" s="296">
        <f t="shared" si="110"/>
        <v>0</v>
      </c>
      <c r="N173" s="297">
        <f t="shared" si="111"/>
        <v>0</v>
      </c>
      <c r="O173" s="242">
        <f t="shared" si="111"/>
        <v>0</v>
      </c>
      <c r="P173" s="287">
        <f t="shared" si="111"/>
        <v>0</v>
      </c>
      <c r="Q173" s="287">
        <f t="shared" si="111"/>
        <v>0</v>
      </c>
      <c r="R173" s="287">
        <f t="shared" si="111"/>
        <v>0</v>
      </c>
      <c r="S173" s="242">
        <f t="shared" si="111"/>
        <v>0</v>
      </c>
      <c r="T173" s="242">
        <f t="shared" si="112"/>
        <v>0</v>
      </c>
    </row>
    <row r="174" spans="1:20" s="242" customFormat="1" ht="16.149999999999999" customHeight="1">
      <c r="A174" s="289" t="s">
        <v>185</v>
      </c>
      <c r="B174" s="289" t="str">
        <f>種目一覧!E151</f>
        <v>みずほ</v>
      </c>
      <c r="C174" s="289" t="str">
        <f>種目一覧!G151</f>
        <v>じんの　ひろゆき</v>
      </c>
      <c r="D174" s="289" t="str">
        <f>種目一覧!F151</f>
        <v>神野　洋行</v>
      </c>
      <c r="E174" s="289" t="str">
        <f t="shared" si="106"/>
        <v/>
      </c>
      <c r="F174" s="289" t="str">
        <f>種目一覧!H151</f>
        <v>M-100Fr</v>
      </c>
      <c r="H174" s="242">
        <f>種目一覧!L151</f>
        <v>99999</v>
      </c>
      <c r="I174" s="290" t="str">
        <f t="shared" si="107"/>
        <v/>
      </c>
      <c r="J174" s="290"/>
      <c r="K174" s="295">
        <f t="shared" si="108"/>
        <v>99999</v>
      </c>
      <c r="L174" s="292" t="str">
        <f t="shared" si="109"/>
        <v/>
      </c>
      <c r="M174" s="296">
        <f t="shared" si="110"/>
        <v>0</v>
      </c>
      <c r="N174" s="297">
        <f t="shared" si="111"/>
        <v>0</v>
      </c>
      <c r="O174" s="242">
        <f t="shared" si="111"/>
        <v>0</v>
      </c>
      <c r="P174" s="287">
        <f t="shared" si="111"/>
        <v>0</v>
      </c>
      <c r="Q174" s="287">
        <f t="shared" si="111"/>
        <v>0</v>
      </c>
      <c r="R174" s="287">
        <f t="shared" si="111"/>
        <v>0</v>
      </c>
      <c r="S174" s="242">
        <f t="shared" si="111"/>
        <v>0</v>
      </c>
      <c r="T174" s="242">
        <f t="shared" si="112"/>
        <v>0</v>
      </c>
    </row>
    <row r="175" spans="1:20" s="242" customFormat="1" ht="16.149999999999999" customHeight="1">
      <c r="A175" s="289" t="s">
        <v>185</v>
      </c>
      <c r="B175" s="289" t="str">
        <f>種目一覧!E152</f>
        <v>三菱UFJ銀行</v>
      </c>
      <c r="C175" s="289" t="str">
        <f>種目一覧!G152</f>
        <v>やました　こういち</v>
      </c>
      <c r="D175" s="289" t="str">
        <f>種目一覧!F152</f>
        <v>山下　晃一</v>
      </c>
      <c r="E175" s="289" t="str">
        <f t="shared" si="106"/>
        <v/>
      </c>
      <c r="F175" s="289" t="str">
        <f>種目一覧!H152</f>
        <v>M-100Fr</v>
      </c>
      <c r="H175" s="242">
        <f>種目一覧!L152</f>
        <v>99999</v>
      </c>
      <c r="I175" s="290" t="str">
        <f t="shared" si="107"/>
        <v/>
      </c>
      <c r="J175" s="290"/>
      <c r="K175" s="295">
        <f t="shared" si="108"/>
        <v>99999</v>
      </c>
      <c r="L175" s="292" t="str">
        <f t="shared" si="109"/>
        <v/>
      </c>
      <c r="M175" s="296">
        <f t="shared" si="110"/>
        <v>0</v>
      </c>
      <c r="N175" s="297">
        <f t="shared" si="111"/>
        <v>0</v>
      </c>
      <c r="O175" s="242">
        <f t="shared" si="111"/>
        <v>0</v>
      </c>
      <c r="P175" s="287">
        <f t="shared" si="111"/>
        <v>0</v>
      </c>
      <c r="Q175" s="287">
        <f t="shared" si="111"/>
        <v>0</v>
      </c>
      <c r="R175" s="287">
        <f t="shared" si="111"/>
        <v>0</v>
      </c>
      <c r="S175" s="242">
        <f t="shared" si="111"/>
        <v>0</v>
      </c>
      <c r="T175" s="242">
        <f t="shared" si="112"/>
        <v>0</v>
      </c>
    </row>
    <row r="176" spans="1:20" s="242" customFormat="1" ht="16.149999999999999" customHeight="1">
      <c r="A176" s="289" t="s">
        <v>185</v>
      </c>
      <c r="B176" s="289" t="str">
        <f>種目一覧!E153</f>
        <v>三井住友信託</v>
      </c>
      <c r="C176" s="289" t="str">
        <f>種目一覧!G153</f>
        <v>こいけ　たかひろ</v>
      </c>
      <c r="D176" s="289" t="str">
        <f>種目一覧!F153</f>
        <v>小池　貴裕</v>
      </c>
      <c r="E176" s="289" t="str">
        <f t="shared" si="106"/>
        <v/>
      </c>
      <c r="F176" s="289" t="str">
        <f>種目一覧!H153</f>
        <v>M-100Fr</v>
      </c>
      <c r="H176" s="242">
        <f>種目一覧!L153</f>
        <v>99999</v>
      </c>
      <c r="I176" s="290" t="str">
        <f t="shared" si="107"/>
        <v/>
      </c>
      <c r="J176" s="290"/>
      <c r="K176" s="295">
        <f t="shared" si="108"/>
        <v>99999</v>
      </c>
      <c r="L176" s="292" t="str">
        <f t="shared" si="109"/>
        <v/>
      </c>
      <c r="M176" s="296">
        <f t="shared" si="110"/>
        <v>0</v>
      </c>
      <c r="N176" s="297">
        <f t="shared" si="111"/>
        <v>0</v>
      </c>
      <c r="O176" s="242">
        <f t="shared" si="111"/>
        <v>0</v>
      </c>
      <c r="P176" s="287">
        <f t="shared" si="111"/>
        <v>0</v>
      </c>
      <c r="Q176" s="287">
        <f t="shared" si="111"/>
        <v>0</v>
      </c>
      <c r="R176" s="287">
        <f t="shared" si="111"/>
        <v>0</v>
      </c>
      <c r="S176" s="242">
        <f t="shared" si="111"/>
        <v>0</v>
      </c>
      <c r="T176" s="242">
        <f t="shared" si="112"/>
        <v>0</v>
      </c>
    </row>
    <row r="177" spans="1:20" s="242" customFormat="1" ht="16.149999999999999" customHeight="1">
      <c r="A177" s="289" t="s">
        <v>185</v>
      </c>
      <c r="B177" s="289" t="str">
        <f>種目一覧!E154</f>
        <v>　</v>
      </c>
      <c r="C177" s="287">
        <f>種目一覧!G154</f>
        <v>0</v>
      </c>
      <c r="D177" s="289" t="str">
        <f>種目一覧!F154</f>
        <v>　</v>
      </c>
      <c r="E177" s="289" t="str">
        <f t="shared" si="106"/>
        <v/>
      </c>
      <c r="F177" s="289" t="str">
        <f>種目一覧!H154</f>
        <v>M-100Fr</v>
      </c>
      <c r="H177" s="242">
        <f>種目一覧!L154</f>
        <v>99999</v>
      </c>
      <c r="I177" s="290" t="str">
        <f t="shared" si="107"/>
        <v/>
      </c>
      <c r="J177" s="290"/>
      <c r="K177" s="295">
        <f t="shared" si="108"/>
        <v>99999</v>
      </c>
      <c r="L177" s="292" t="str">
        <f t="shared" si="109"/>
        <v/>
      </c>
      <c r="M177" s="296">
        <f t="shared" si="110"/>
        <v>0</v>
      </c>
      <c r="N177" s="297">
        <f t="shared" si="111"/>
        <v>0</v>
      </c>
      <c r="O177" s="242">
        <f t="shared" si="111"/>
        <v>0</v>
      </c>
      <c r="P177" s="287">
        <f t="shared" si="111"/>
        <v>0</v>
      </c>
      <c r="Q177" s="287">
        <f t="shared" si="111"/>
        <v>0</v>
      </c>
      <c r="R177" s="287">
        <f t="shared" si="111"/>
        <v>0</v>
      </c>
      <c r="S177" s="242">
        <f t="shared" si="111"/>
        <v>0</v>
      </c>
      <c r="T177" s="242">
        <f t="shared" si="112"/>
        <v>0</v>
      </c>
    </row>
    <row r="178" spans="1:20" s="242" customFormat="1" ht="16.149999999999999" customHeight="1">
      <c r="A178" s="289" t="s">
        <v>185</v>
      </c>
      <c r="B178" s="289" t="str">
        <f>種目一覧!E155</f>
        <v>　</v>
      </c>
      <c r="C178" s="287">
        <f>種目一覧!G155</f>
        <v>0</v>
      </c>
      <c r="D178" s="289" t="str">
        <f>種目一覧!F155</f>
        <v>　</v>
      </c>
      <c r="E178" s="289" t="str">
        <f t="shared" si="106"/>
        <v/>
      </c>
      <c r="F178" s="289" t="str">
        <f>種目一覧!H155</f>
        <v>M-100Fr</v>
      </c>
      <c r="H178" s="242">
        <f>種目一覧!L155</f>
        <v>99999</v>
      </c>
      <c r="I178" s="290" t="str">
        <f t="shared" si="107"/>
        <v/>
      </c>
      <c r="J178" s="290"/>
      <c r="K178" s="295">
        <f t="shared" si="108"/>
        <v>99999</v>
      </c>
      <c r="L178" s="292" t="str">
        <f t="shared" si="109"/>
        <v/>
      </c>
      <c r="M178" s="296">
        <f t="shared" si="110"/>
        <v>0</v>
      </c>
      <c r="N178" s="297">
        <f t="shared" si="111"/>
        <v>0</v>
      </c>
      <c r="O178" s="242">
        <f t="shared" si="111"/>
        <v>0</v>
      </c>
      <c r="P178" s="287">
        <f t="shared" si="111"/>
        <v>0</v>
      </c>
      <c r="Q178" s="287">
        <f t="shared" si="111"/>
        <v>0</v>
      </c>
      <c r="R178" s="287">
        <f t="shared" si="111"/>
        <v>0</v>
      </c>
      <c r="S178" s="242">
        <f t="shared" si="111"/>
        <v>0</v>
      </c>
      <c r="T178" s="242">
        <f t="shared" si="112"/>
        <v>0</v>
      </c>
    </row>
    <row r="179" spans="1:20" s="242" customFormat="1" ht="16.149999999999999" customHeight="1">
      <c r="A179" s="298" t="s">
        <v>185</v>
      </c>
      <c r="B179" s="298" t="str">
        <f>種目一覧!E156</f>
        <v>　</v>
      </c>
      <c r="C179" s="299">
        <f>種目一覧!G156</f>
        <v>0</v>
      </c>
      <c r="D179" s="298" t="str">
        <f>種目一覧!F156</f>
        <v>　</v>
      </c>
      <c r="E179" s="298" t="str">
        <f t="shared" si="106"/>
        <v/>
      </c>
      <c r="F179" s="298" t="str">
        <f>種目一覧!H156</f>
        <v>M-100Fr</v>
      </c>
      <c r="H179" s="300">
        <f>種目一覧!L156</f>
        <v>99999</v>
      </c>
      <c r="I179" s="301" t="str">
        <f t="shared" si="107"/>
        <v/>
      </c>
      <c r="J179" s="301"/>
      <c r="K179" s="302">
        <f t="shared" si="108"/>
        <v>99999</v>
      </c>
      <c r="L179" s="303" t="str">
        <f t="shared" si="109"/>
        <v/>
      </c>
      <c r="M179" s="304">
        <f t="shared" si="110"/>
        <v>0</v>
      </c>
      <c r="N179" s="305">
        <f t="shared" si="111"/>
        <v>0</v>
      </c>
      <c r="O179" s="300">
        <f t="shared" si="111"/>
        <v>0</v>
      </c>
      <c r="P179" s="299">
        <f t="shared" si="111"/>
        <v>0</v>
      </c>
      <c r="Q179" s="299">
        <f t="shared" si="111"/>
        <v>0</v>
      </c>
      <c r="R179" s="299">
        <f t="shared" si="111"/>
        <v>0</v>
      </c>
      <c r="S179" s="300">
        <f t="shared" si="111"/>
        <v>0</v>
      </c>
      <c r="T179" s="300">
        <f t="shared" si="112"/>
        <v>0</v>
      </c>
    </row>
    <row r="180" spans="1:20" s="306" customFormat="1" ht="16.149999999999999" customHeight="1">
      <c r="A180" s="307" t="s">
        <v>185</v>
      </c>
      <c r="B180" s="211" t="s">
        <v>456</v>
      </c>
      <c r="C180" s="308">
        <v>5340</v>
      </c>
      <c r="F180" s="211" t="str">
        <f>F179</f>
        <v>M-100Fr</v>
      </c>
      <c r="G180" s="211" t="s">
        <v>377</v>
      </c>
      <c r="N180" s="309">
        <f t="shared" ref="N180:S180" si="113">SUM(N166:N179)</f>
        <v>0</v>
      </c>
      <c r="O180" s="310">
        <f t="shared" si="113"/>
        <v>0</v>
      </c>
      <c r="P180" s="308">
        <f t="shared" si="113"/>
        <v>0</v>
      </c>
      <c r="Q180" s="308">
        <f t="shared" si="113"/>
        <v>0</v>
      </c>
      <c r="R180" s="308">
        <f t="shared" si="113"/>
        <v>0</v>
      </c>
      <c r="S180" s="310">
        <f t="shared" si="113"/>
        <v>0</v>
      </c>
    </row>
    <row r="181" spans="1:20" s="306" customFormat="1" ht="16.149999999999999" customHeight="1">
      <c r="A181" s="44" t="s">
        <v>185</v>
      </c>
      <c r="N181" s="311" t="str">
        <f t="shared" ref="N181:S181" si="114">IF(COUNTIF(N166:N179,"&lt;&gt;0")&gt;2,"警告！","")</f>
        <v/>
      </c>
      <c r="O181" s="312" t="str">
        <f t="shared" si="114"/>
        <v/>
      </c>
      <c r="P181" s="46" t="str">
        <f t="shared" si="114"/>
        <v/>
      </c>
      <c r="Q181" s="46" t="str">
        <f t="shared" si="114"/>
        <v/>
      </c>
      <c r="R181" s="46" t="str">
        <f t="shared" si="114"/>
        <v/>
      </c>
      <c r="S181" s="312" t="str">
        <f t="shared" si="114"/>
        <v/>
      </c>
    </row>
    <row r="182" spans="1:20" s="242" customFormat="1" ht="16.149999999999999" customHeight="1">
      <c r="A182" s="313" t="s">
        <v>86</v>
      </c>
      <c r="B182" s="319">
        <f>種目一覧!E157</f>
        <v>0</v>
      </c>
      <c r="C182" s="319">
        <f>種目一覧!G157</f>
        <v>0</v>
      </c>
      <c r="D182" s="319">
        <f>種目一覧!F157</f>
        <v>0</v>
      </c>
      <c r="E182" s="313" t="str">
        <f t="shared" ref="E182:E195" si="115">IF(K182&lt;=C$196,"※","")</f>
        <v/>
      </c>
      <c r="F182" s="313" t="str">
        <f>種目一覧!H157</f>
        <v>M-50Ba</v>
      </c>
      <c r="H182" s="314">
        <f>種目一覧!L157</f>
        <v>99999</v>
      </c>
      <c r="I182" s="315" t="str">
        <f t="shared" ref="I182:I195" si="116">IF(H182=99999,"",RANK(H182,H$182:H$195,1))</f>
        <v/>
      </c>
      <c r="J182" s="315"/>
      <c r="K182" s="316">
        <f t="shared" ref="K182:K195" si="117">IF(J182="",99999,IF(J182&gt;2,99999,H182))</f>
        <v>99999</v>
      </c>
      <c r="L182" s="292" t="str">
        <f t="shared" ref="L182:L195" si="118">IF(K182=99999,"",RANK(K182,K$182:K$195,1))</f>
        <v/>
      </c>
      <c r="M182" s="317">
        <f t="shared" ref="M182:M195" si="119">IF(L182="",0,IF(L182=1,7,IF(L182=2,6,IF(L182=3,5,IF(L182=4,4,IF(L182=5,3,IF(L182=6,2,IF(L182=7,1,0))))))))</f>
        <v>0</v>
      </c>
      <c r="N182" s="318">
        <f t="shared" ref="N182:S195" si="120">IF($B182=N$2,$M182,0)</f>
        <v>0</v>
      </c>
      <c r="O182" s="314">
        <f t="shared" si="120"/>
        <v>0</v>
      </c>
      <c r="P182" s="319">
        <f t="shared" si="120"/>
        <v>0</v>
      </c>
      <c r="Q182" s="319">
        <f t="shared" si="120"/>
        <v>0</v>
      </c>
      <c r="R182" s="319">
        <f t="shared" si="120"/>
        <v>0</v>
      </c>
      <c r="S182" s="314">
        <f t="shared" si="120"/>
        <v>0</v>
      </c>
      <c r="T182" s="314">
        <f t="shared" ref="T182:T195" si="121">SUM(N182:S182)-M182</f>
        <v>0</v>
      </c>
    </row>
    <row r="183" spans="1:20" s="242" customFormat="1" ht="16.149999999999999" customHeight="1">
      <c r="A183" s="289" t="s">
        <v>86</v>
      </c>
      <c r="B183" s="287">
        <f>種目一覧!E158</f>
        <v>0</v>
      </c>
      <c r="C183" s="287">
        <f>種目一覧!G158</f>
        <v>0</v>
      </c>
      <c r="D183" s="287">
        <f>種目一覧!F158</f>
        <v>0</v>
      </c>
      <c r="E183" s="289" t="str">
        <f t="shared" si="115"/>
        <v/>
      </c>
      <c r="F183" s="289" t="str">
        <f>種目一覧!H158</f>
        <v>M-50Ba</v>
      </c>
      <c r="H183" s="242">
        <f>種目一覧!L158</f>
        <v>99999</v>
      </c>
      <c r="I183" s="290" t="str">
        <f t="shared" si="116"/>
        <v/>
      </c>
      <c r="J183" s="290"/>
      <c r="K183" s="295">
        <f t="shared" si="117"/>
        <v>99999</v>
      </c>
      <c r="L183" s="292" t="str">
        <f t="shared" si="118"/>
        <v/>
      </c>
      <c r="M183" s="296">
        <f t="shared" si="119"/>
        <v>0</v>
      </c>
      <c r="N183" s="297">
        <f t="shared" si="120"/>
        <v>0</v>
      </c>
      <c r="O183" s="242">
        <f t="shared" si="120"/>
        <v>0</v>
      </c>
      <c r="P183" s="287">
        <f t="shared" si="120"/>
        <v>0</v>
      </c>
      <c r="Q183" s="287">
        <f t="shared" si="120"/>
        <v>0</v>
      </c>
      <c r="R183" s="287">
        <f t="shared" si="120"/>
        <v>0</v>
      </c>
      <c r="S183" s="242">
        <f t="shared" si="120"/>
        <v>0</v>
      </c>
      <c r="T183" s="242">
        <f t="shared" si="121"/>
        <v>0</v>
      </c>
    </row>
    <row r="184" spans="1:20" s="242" customFormat="1" ht="16.149999999999999" customHeight="1">
      <c r="A184" s="289" t="s">
        <v>86</v>
      </c>
      <c r="B184" s="287">
        <f>種目一覧!E159</f>
        <v>0</v>
      </c>
      <c r="C184" s="287">
        <f>種目一覧!G159</f>
        <v>0</v>
      </c>
      <c r="D184" s="287">
        <f>種目一覧!F159</f>
        <v>0</v>
      </c>
      <c r="E184" s="289" t="str">
        <f t="shared" si="115"/>
        <v/>
      </c>
      <c r="F184" s="289" t="str">
        <f>種目一覧!H159</f>
        <v>M-50Ba</v>
      </c>
      <c r="H184" s="242">
        <f>種目一覧!L159</f>
        <v>99999</v>
      </c>
      <c r="I184" s="290" t="str">
        <f t="shared" si="116"/>
        <v/>
      </c>
      <c r="J184" s="290"/>
      <c r="K184" s="295">
        <f t="shared" si="117"/>
        <v>99999</v>
      </c>
      <c r="L184" s="292" t="str">
        <f t="shared" si="118"/>
        <v/>
      </c>
      <c r="M184" s="296">
        <f t="shared" si="119"/>
        <v>0</v>
      </c>
      <c r="N184" s="297">
        <f t="shared" si="120"/>
        <v>0</v>
      </c>
      <c r="O184" s="242">
        <f t="shared" si="120"/>
        <v>0</v>
      </c>
      <c r="P184" s="287">
        <f t="shared" si="120"/>
        <v>0</v>
      </c>
      <c r="Q184" s="287">
        <f t="shared" si="120"/>
        <v>0</v>
      </c>
      <c r="R184" s="287">
        <f t="shared" si="120"/>
        <v>0</v>
      </c>
      <c r="S184" s="242">
        <f t="shared" si="120"/>
        <v>0</v>
      </c>
      <c r="T184" s="242">
        <f t="shared" si="121"/>
        <v>0</v>
      </c>
    </row>
    <row r="185" spans="1:20" s="242" customFormat="1" ht="16.149999999999999" customHeight="1">
      <c r="A185" s="289" t="s">
        <v>86</v>
      </c>
      <c r="B185" s="287">
        <f>種目一覧!E160</f>
        <v>0</v>
      </c>
      <c r="C185" s="287">
        <f>種目一覧!G160</f>
        <v>0</v>
      </c>
      <c r="D185" s="287">
        <f>種目一覧!F160</f>
        <v>0</v>
      </c>
      <c r="E185" s="289" t="str">
        <f t="shared" si="115"/>
        <v/>
      </c>
      <c r="F185" s="289" t="str">
        <f>種目一覧!H160</f>
        <v>M-50Ba</v>
      </c>
      <c r="H185" s="242">
        <f>種目一覧!L160</f>
        <v>99999</v>
      </c>
      <c r="I185" s="290" t="str">
        <f t="shared" si="116"/>
        <v/>
      </c>
      <c r="J185" s="290"/>
      <c r="K185" s="295">
        <f t="shared" si="117"/>
        <v>99999</v>
      </c>
      <c r="L185" s="292" t="str">
        <f t="shared" si="118"/>
        <v/>
      </c>
      <c r="M185" s="296">
        <f t="shared" si="119"/>
        <v>0</v>
      </c>
      <c r="N185" s="297">
        <f t="shared" si="120"/>
        <v>0</v>
      </c>
      <c r="O185" s="242">
        <f t="shared" si="120"/>
        <v>0</v>
      </c>
      <c r="P185" s="287">
        <f t="shared" si="120"/>
        <v>0</v>
      </c>
      <c r="Q185" s="287">
        <f t="shared" si="120"/>
        <v>0</v>
      </c>
      <c r="R185" s="287">
        <f t="shared" si="120"/>
        <v>0</v>
      </c>
      <c r="S185" s="242">
        <f t="shared" si="120"/>
        <v>0</v>
      </c>
      <c r="T185" s="242">
        <f t="shared" si="121"/>
        <v>0</v>
      </c>
    </row>
    <row r="186" spans="1:20" s="242" customFormat="1" ht="16.149999999999999" customHeight="1">
      <c r="A186" s="289" t="s">
        <v>86</v>
      </c>
      <c r="B186" s="287">
        <f>種目一覧!E161</f>
        <v>0</v>
      </c>
      <c r="C186" s="287">
        <f>種目一覧!G161</f>
        <v>0</v>
      </c>
      <c r="D186" s="287">
        <f>種目一覧!F161</f>
        <v>0</v>
      </c>
      <c r="E186" s="289" t="str">
        <f t="shared" si="115"/>
        <v/>
      </c>
      <c r="F186" s="289" t="str">
        <f>種目一覧!H161</f>
        <v>M-50Ba</v>
      </c>
      <c r="H186" s="242">
        <f>種目一覧!L161</f>
        <v>99999</v>
      </c>
      <c r="I186" s="290" t="str">
        <f t="shared" si="116"/>
        <v/>
      </c>
      <c r="J186" s="290"/>
      <c r="K186" s="295">
        <f t="shared" si="117"/>
        <v>99999</v>
      </c>
      <c r="L186" s="292" t="str">
        <f t="shared" si="118"/>
        <v/>
      </c>
      <c r="M186" s="296">
        <f t="shared" si="119"/>
        <v>0</v>
      </c>
      <c r="N186" s="297">
        <f t="shared" si="120"/>
        <v>0</v>
      </c>
      <c r="O186" s="242">
        <f t="shared" si="120"/>
        <v>0</v>
      </c>
      <c r="P186" s="287">
        <f t="shared" si="120"/>
        <v>0</v>
      </c>
      <c r="Q186" s="287">
        <f t="shared" si="120"/>
        <v>0</v>
      </c>
      <c r="R186" s="287">
        <f t="shared" si="120"/>
        <v>0</v>
      </c>
      <c r="S186" s="242">
        <f t="shared" si="120"/>
        <v>0</v>
      </c>
      <c r="T186" s="242">
        <f t="shared" si="121"/>
        <v>0</v>
      </c>
    </row>
    <row r="187" spans="1:20" s="242" customFormat="1" ht="16.149999999999999" customHeight="1">
      <c r="A187" s="289" t="s">
        <v>86</v>
      </c>
      <c r="B187" s="287">
        <f>種目一覧!E162</f>
        <v>0</v>
      </c>
      <c r="C187" s="287">
        <f>種目一覧!G162</f>
        <v>0</v>
      </c>
      <c r="D187" s="287">
        <f>種目一覧!F162</f>
        <v>0</v>
      </c>
      <c r="E187" s="289" t="str">
        <f t="shared" si="115"/>
        <v/>
      </c>
      <c r="F187" s="289" t="str">
        <f>種目一覧!H162</f>
        <v>M-50Ba</v>
      </c>
      <c r="H187" s="242">
        <f>種目一覧!L162</f>
        <v>99999</v>
      </c>
      <c r="I187" s="290" t="str">
        <f t="shared" si="116"/>
        <v/>
      </c>
      <c r="J187" s="290"/>
      <c r="K187" s="295">
        <f t="shared" si="117"/>
        <v>99999</v>
      </c>
      <c r="L187" s="292" t="str">
        <f t="shared" si="118"/>
        <v/>
      </c>
      <c r="M187" s="296">
        <f t="shared" si="119"/>
        <v>0</v>
      </c>
      <c r="N187" s="297">
        <f t="shared" si="120"/>
        <v>0</v>
      </c>
      <c r="O187" s="242">
        <f t="shared" si="120"/>
        <v>0</v>
      </c>
      <c r="P187" s="287">
        <f t="shared" si="120"/>
        <v>0</v>
      </c>
      <c r="Q187" s="287">
        <f t="shared" si="120"/>
        <v>0</v>
      </c>
      <c r="R187" s="287">
        <f t="shared" si="120"/>
        <v>0</v>
      </c>
      <c r="S187" s="242">
        <f t="shared" si="120"/>
        <v>0</v>
      </c>
      <c r="T187" s="242">
        <f t="shared" si="121"/>
        <v>0</v>
      </c>
    </row>
    <row r="188" spans="1:20" s="242" customFormat="1" ht="16.149999999999999" customHeight="1">
      <c r="A188" s="289" t="s">
        <v>86</v>
      </c>
      <c r="B188" s="287">
        <f>種目一覧!E163</f>
        <v>0</v>
      </c>
      <c r="C188" s="287">
        <f>種目一覧!G163</f>
        <v>0</v>
      </c>
      <c r="D188" s="287">
        <f>種目一覧!F163</f>
        <v>0</v>
      </c>
      <c r="E188" s="289" t="str">
        <f t="shared" si="115"/>
        <v/>
      </c>
      <c r="F188" s="289" t="str">
        <f>種目一覧!H163</f>
        <v>M-50Ba</v>
      </c>
      <c r="H188" s="242">
        <f>種目一覧!L163</f>
        <v>99999</v>
      </c>
      <c r="I188" s="290" t="str">
        <f t="shared" si="116"/>
        <v/>
      </c>
      <c r="J188" s="290"/>
      <c r="K188" s="295">
        <f t="shared" si="117"/>
        <v>99999</v>
      </c>
      <c r="L188" s="292" t="str">
        <f t="shared" si="118"/>
        <v/>
      </c>
      <c r="M188" s="296">
        <f t="shared" si="119"/>
        <v>0</v>
      </c>
      <c r="N188" s="297">
        <f t="shared" si="120"/>
        <v>0</v>
      </c>
      <c r="O188" s="242">
        <f t="shared" si="120"/>
        <v>0</v>
      </c>
      <c r="P188" s="287">
        <f t="shared" si="120"/>
        <v>0</v>
      </c>
      <c r="Q188" s="287">
        <f t="shared" si="120"/>
        <v>0</v>
      </c>
      <c r="R188" s="287">
        <f t="shared" si="120"/>
        <v>0</v>
      </c>
      <c r="S188" s="242">
        <f t="shared" si="120"/>
        <v>0</v>
      </c>
      <c r="T188" s="242">
        <f t="shared" si="121"/>
        <v>0</v>
      </c>
    </row>
    <row r="189" spans="1:20" s="242" customFormat="1" ht="16.149999999999999" customHeight="1">
      <c r="A189" s="289" t="s">
        <v>86</v>
      </c>
      <c r="B189" s="289" t="str">
        <f>種目一覧!E164</f>
        <v>みずほ</v>
      </c>
      <c r="C189" s="289" t="str">
        <f>種目一覧!G164</f>
        <v>つつい　かいと</v>
      </c>
      <c r="D189" s="289" t="str">
        <f>種目一覧!F164</f>
        <v>筒井　開人</v>
      </c>
      <c r="E189" s="289" t="str">
        <f t="shared" si="115"/>
        <v/>
      </c>
      <c r="F189" s="289" t="str">
        <f>種目一覧!H164</f>
        <v>M-50Ba</v>
      </c>
      <c r="H189" s="242">
        <f>種目一覧!L164</f>
        <v>99999</v>
      </c>
      <c r="I189" s="290" t="str">
        <f t="shared" si="116"/>
        <v/>
      </c>
      <c r="J189" s="290"/>
      <c r="K189" s="295">
        <f t="shared" si="117"/>
        <v>99999</v>
      </c>
      <c r="L189" s="292" t="str">
        <f t="shared" si="118"/>
        <v/>
      </c>
      <c r="M189" s="296">
        <f t="shared" si="119"/>
        <v>0</v>
      </c>
      <c r="N189" s="297">
        <f t="shared" si="120"/>
        <v>0</v>
      </c>
      <c r="O189" s="242">
        <f t="shared" si="120"/>
        <v>0</v>
      </c>
      <c r="P189" s="287">
        <f t="shared" si="120"/>
        <v>0</v>
      </c>
      <c r="Q189" s="287">
        <f t="shared" si="120"/>
        <v>0</v>
      </c>
      <c r="R189" s="287">
        <f t="shared" si="120"/>
        <v>0</v>
      </c>
      <c r="S189" s="242">
        <f t="shared" si="120"/>
        <v>0</v>
      </c>
      <c r="T189" s="242">
        <f t="shared" si="121"/>
        <v>0</v>
      </c>
    </row>
    <row r="190" spans="1:20" s="242" customFormat="1" ht="16.149999999999999" customHeight="1">
      <c r="A190" s="289" t="s">
        <v>86</v>
      </c>
      <c r="B190" s="289" t="str">
        <f>種目一覧!E165</f>
        <v>三井住友信託</v>
      </c>
      <c r="C190" s="289" t="str">
        <f>種目一覧!G165</f>
        <v>まるやま　とむ</v>
      </c>
      <c r="D190" s="289" t="str">
        <f>種目一覧!F165</f>
        <v>丸山　斗夢</v>
      </c>
      <c r="E190" s="289" t="str">
        <f t="shared" si="115"/>
        <v/>
      </c>
      <c r="F190" s="289" t="str">
        <f>種目一覧!H165</f>
        <v>M-50Ba</v>
      </c>
      <c r="H190" s="242">
        <f>種目一覧!L165</f>
        <v>99999</v>
      </c>
      <c r="I190" s="290" t="str">
        <f t="shared" si="116"/>
        <v/>
      </c>
      <c r="J190" s="290"/>
      <c r="K190" s="295">
        <f t="shared" si="117"/>
        <v>99999</v>
      </c>
      <c r="L190" s="292" t="str">
        <f t="shared" si="118"/>
        <v/>
      </c>
      <c r="M190" s="296">
        <f t="shared" si="119"/>
        <v>0</v>
      </c>
      <c r="N190" s="297">
        <f t="shared" si="120"/>
        <v>0</v>
      </c>
      <c r="O190" s="242">
        <f t="shared" si="120"/>
        <v>0</v>
      </c>
      <c r="P190" s="287">
        <f t="shared" si="120"/>
        <v>0</v>
      </c>
      <c r="Q190" s="287">
        <f t="shared" si="120"/>
        <v>0</v>
      </c>
      <c r="R190" s="287">
        <f t="shared" si="120"/>
        <v>0</v>
      </c>
      <c r="S190" s="242">
        <f t="shared" si="120"/>
        <v>0</v>
      </c>
      <c r="T190" s="242">
        <f t="shared" si="121"/>
        <v>0</v>
      </c>
    </row>
    <row r="191" spans="1:20" s="242" customFormat="1" ht="16.149999999999999" customHeight="1">
      <c r="A191" s="289" t="s">
        <v>86</v>
      </c>
      <c r="B191" s="289" t="str">
        <f>種目一覧!E166</f>
        <v>　</v>
      </c>
      <c r="C191" s="287">
        <f>種目一覧!G166</f>
        <v>0</v>
      </c>
      <c r="D191" s="289" t="str">
        <f>種目一覧!F166</f>
        <v>　</v>
      </c>
      <c r="E191" s="289" t="str">
        <f t="shared" si="115"/>
        <v/>
      </c>
      <c r="F191" s="289" t="str">
        <f>種目一覧!H166</f>
        <v>M-50Ba</v>
      </c>
      <c r="H191" s="242">
        <f>種目一覧!L166</f>
        <v>99999</v>
      </c>
      <c r="I191" s="290" t="str">
        <f t="shared" si="116"/>
        <v/>
      </c>
      <c r="J191" s="290"/>
      <c r="K191" s="295">
        <f t="shared" si="117"/>
        <v>99999</v>
      </c>
      <c r="L191" s="292" t="str">
        <f t="shared" si="118"/>
        <v/>
      </c>
      <c r="M191" s="296">
        <f t="shared" si="119"/>
        <v>0</v>
      </c>
      <c r="N191" s="297">
        <f t="shared" si="120"/>
        <v>0</v>
      </c>
      <c r="O191" s="242">
        <f t="shared" si="120"/>
        <v>0</v>
      </c>
      <c r="P191" s="287">
        <f t="shared" si="120"/>
        <v>0</v>
      </c>
      <c r="Q191" s="287">
        <f t="shared" si="120"/>
        <v>0</v>
      </c>
      <c r="R191" s="287">
        <f t="shared" si="120"/>
        <v>0</v>
      </c>
      <c r="S191" s="242">
        <f t="shared" si="120"/>
        <v>0</v>
      </c>
      <c r="T191" s="242">
        <f t="shared" si="121"/>
        <v>0</v>
      </c>
    </row>
    <row r="192" spans="1:20" s="242" customFormat="1" ht="16.149999999999999" customHeight="1">
      <c r="A192" s="289" t="s">
        <v>86</v>
      </c>
      <c r="B192" s="289" t="str">
        <f>種目一覧!E167</f>
        <v>　</v>
      </c>
      <c r="C192" s="287">
        <f>種目一覧!G167</f>
        <v>0</v>
      </c>
      <c r="D192" s="289" t="str">
        <f>種目一覧!F167</f>
        <v>　</v>
      </c>
      <c r="E192" s="289" t="str">
        <f t="shared" si="115"/>
        <v/>
      </c>
      <c r="F192" s="289" t="str">
        <f>種目一覧!H167</f>
        <v>M-50Ba</v>
      </c>
      <c r="H192" s="242">
        <f>種目一覧!L167</f>
        <v>99999</v>
      </c>
      <c r="I192" s="290" t="str">
        <f t="shared" si="116"/>
        <v/>
      </c>
      <c r="J192" s="290"/>
      <c r="K192" s="295">
        <f t="shared" si="117"/>
        <v>99999</v>
      </c>
      <c r="L192" s="292" t="str">
        <f t="shared" si="118"/>
        <v/>
      </c>
      <c r="M192" s="296">
        <f t="shared" si="119"/>
        <v>0</v>
      </c>
      <c r="N192" s="297">
        <f t="shared" si="120"/>
        <v>0</v>
      </c>
      <c r="O192" s="242">
        <f t="shared" si="120"/>
        <v>0</v>
      </c>
      <c r="P192" s="287">
        <f t="shared" si="120"/>
        <v>0</v>
      </c>
      <c r="Q192" s="287">
        <f t="shared" si="120"/>
        <v>0</v>
      </c>
      <c r="R192" s="287">
        <f t="shared" si="120"/>
        <v>0</v>
      </c>
      <c r="S192" s="242">
        <f t="shared" si="120"/>
        <v>0</v>
      </c>
      <c r="T192" s="242">
        <f t="shared" si="121"/>
        <v>0</v>
      </c>
    </row>
    <row r="193" spans="1:20" s="242" customFormat="1" ht="16.149999999999999" customHeight="1">
      <c r="A193" s="289" t="s">
        <v>86</v>
      </c>
      <c r="B193" s="289" t="str">
        <f>種目一覧!E168</f>
        <v>　</v>
      </c>
      <c r="C193" s="287">
        <f>種目一覧!G168</f>
        <v>0</v>
      </c>
      <c r="D193" s="289" t="str">
        <f>種目一覧!F168</f>
        <v>　</v>
      </c>
      <c r="E193" s="289" t="str">
        <f t="shared" si="115"/>
        <v/>
      </c>
      <c r="F193" s="289" t="str">
        <f>種目一覧!H168</f>
        <v>M-50Ba</v>
      </c>
      <c r="H193" s="242">
        <f>種目一覧!L168</f>
        <v>99999</v>
      </c>
      <c r="I193" s="290" t="str">
        <f t="shared" si="116"/>
        <v/>
      </c>
      <c r="J193" s="290"/>
      <c r="K193" s="295">
        <f t="shared" si="117"/>
        <v>99999</v>
      </c>
      <c r="L193" s="292" t="str">
        <f t="shared" si="118"/>
        <v/>
      </c>
      <c r="M193" s="296">
        <f t="shared" si="119"/>
        <v>0</v>
      </c>
      <c r="N193" s="297">
        <f t="shared" si="120"/>
        <v>0</v>
      </c>
      <c r="O193" s="242">
        <f t="shared" si="120"/>
        <v>0</v>
      </c>
      <c r="P193" s="287">
        <f t="shared" si="120"/>
        <v>0</v>
      </c>
      <c r="Q193" s="287">
        <f t="shared" si="120"/>
        <v>0</v>
      </c>
      <c r="R193" s="287">
        <f t="shared" si="120"/>
        <v>0</v>
      </c>
      <c r="S193" s="242">
        <f t="shared" si="120"/>
        <v>0</v>
      </c>
      <c r="T193" s="242">
        <f t="shared" si="121"/>
        <v>0</v>
      </c>
    </row>
    <row r="194" spans="1:20" s="242" customFormat="1" ht="16.149999999999999" customHeight="1">
      <c r="A194" s="289" t="s">
        <v>86</v>
      </c>
      <c r="B194" s="289" t="str">
        <f>種目一覧!E169</f>
        <v>　</v>
      </c>
      <c r="C194" s="287">
        <f>種目一覧!G169</f>
        <v>0</v>
      </c>
      <c r="D194" s="289" t="str">
        <f>種目一覧!F169</f>
        <v>　</v>
      </c>
      <c r="E194" s="289" t="str">
        <f t="shared" si="115"/>
        <v/>
      </c>
      <c r="F194" s="289" t="str">
        <f>種目一覧!H169</f>
        <v>M-50Ba</v>
      </c>
      <c r="H194" s="242">
        <f>種目一覧!L169</f>
        <v>99999</v>
      </c>
      <c r="I194" s="290" t="str">
        <f t="shared" si="116"/>
        <v/>
      </c>
      <c r="J194" s="290"/>
      <c r="K194" s="295">
        <f t="shared" si="117"/>
        <v>99999</v>
      </c>
      <c r="L194" s="292" t="str">
        <f t="shared" si="118"/>
        <v/>
      </c>
      <c r="M194" s="296">
        <f t="shared" si="119"/>
        <v>0</v>
      </c>
      <c r="N194" s="297">
        <f t="shared" si="120"/>
        <v>0</v>
      </c>
      <c r="O194" s="242">
        <f t="shared" si="120"/>
        <v>0</v>
      </c>
      <c r="P194" s="287">
        <f t="shared" si="120"/>
        <v>0</v>
      </c>
      <c r="Q194" s="287">
        <f t="shared" si="120"/>
        <v>0</v>
      </c>
      <c r="R194" s="287">
        <f t="shared" si="120"/>
        <v>0</v>
      </c>
      <c r="S194" s="242">
        <f t="shared" si="120"/>
        <v>0</v>
      </c>
      <c r="T194" s="242">
        <f t="shared" si="121"/>
        <v>0</v>
      </c>
    </row>
    <row r="195" spans="1:20" s="242" customFormat="1" ht="16.149999999999999" customHeight="1">
      <c r="A195" s="298" t="s">
        <v>86</v>
      </c>
      <c r="B195" s="298" t="str">
        <f>種目一覧!E170</f>
        <v>　</v>
      </c>
      <c r="C195" s="299">
        <f>種目一覧!G170</f>
        <v>0</v>
      </c>
      <c r="D195" s="298" t="str">
        <f>種目一覧!F170</f>
        <v>　</v>
      </c>
      <c r="E195" s="298" t="str">
        <f t="shared" si="115"/>
        <v/>
      </c>
      <c r="F195" s="298" t="str">
        <f>種目一覧!H170</f>
        <v>M-50Ba</v>
      </c>
      <c r="H195" s="300">
        <f>種目一覧!L170</f>
        <v>99999</v>
      </c>
      <c r="I195" s="301" t="str">
        <f t="shared" si="116"/>
        <v/>
      </c>
      <c r="J195" s="301"/>
      <c r="K195" s="302">
        <f t="shared" si="117"/>
        <v>99999</v>
      </c>
      <c r="L195" s="303" t="str">
        <f t="shared" si="118"/>
        <v/>
      </c>
      <c r="M195" s="304">
        <f t="shared" si="119"/>
        <v>0</v>
      </c>
      <c r="N195" s="305">
        <f t="shared" si="120"/>
        <v>0</v>
      </c>
      <c r="O195" s="300">
        <f t="shared" si="120"/>
        <v>0</v>
      </c>
      <c r="P195" s="299">
        <f t="shared" si="120"/>
        <v>0</v>
      </c>
      <c r="Q195" s="299">
        <f t="shared" si="120"/>
        <v>0</v>
      </c>
      <c r="R195" s="299">
        <f t="shared" si="120"/>
        <v>0</v>
      </c>
      <c r="S195" s="300">
        <f t="shared" si="120"/>
        <v>0</v>
      </c>
      <c r="T195" s="300">
        <f t="shared" si="121"/>
        <v>0</v>
      </c>
    </row>
    <row r="196" spans="1:20" s="306" customFormat="1" ht="16.149999999999999" customHeight="1">
      <c r="A196" s="307" t="s">
        <v>86</v>
      </c>
      <c r="B196" s="211" t="s">
        <v>456</v>
      </c>
      <c r="C196" s="308">
        <v>2542</v>
      </c>
      <c r="F196" s="211" t="str">
        <f>F195</f>
        <v>M-50Ba</v>
      </c>
      <c r="G196" s="211" t="s">
        <v>385</v>
      </c>
      <c r="N196" s="309">
        <f t="shared" ref="N196:S196" si="122">SUM(N182:N195)</f>
        <v>0</v>
      </c>
      <c r="O196" s="310">
        <f t="shared" si="122"/>
        <v>0</v>
      </c>
      <c r="P196" s="308">
        <f t="shared" si="122"/>
        <v>0</v>
      </c>
      <c r="Q196" s="308">
        <f t="shared" si="122"/>
        <v>0</v>
      </c>
      <c r="R196" s="308">
        <f t="shared" si="122"/>
        <v>0</v>
      </c>
      <c r="S196" s="310">
        <f t="shared" si="122"/>
        <v>0</v>
      </c>
    </row>
    <row r="197" spans="1:20" s="306" customFormat="1" ht="16.149999999999999" customHeight="1">
      <c r="A197" s="44" t="s">
        <v>86</v>
      </c>
      <c r="N197" s="311" t="str">
        <f t="shared" ref="N197:S197" si="123">IF(COUNTIF(N182:N195,"&lt;&gt;0")&gt;2,"警告！","")</f>
        <v/>
      </c>
      <c r="O197" s="312" t="str">
        <f t="shared" si="123"/>
        <v/>
      </c>
      <c r="P197" s="46" t="str">
        <f t="shared" si="123"/>
        <v/>
      </c>
      <c r="Q197" s="46" t="str">
        <f t="shared" si="123"/>
        <v/>
      </c>
      <c r="R197" s="46" t="str">
        <f t="shared" si="123"/>
        <v/>
      </c>
      <c r="S197" s="312" t="str">
        <f t="shared" si="123"/>
        <v/>
      </c>
    </row>
    <row r="198" spans="1:20" s="242" customFormat="1" ht="16.149999999999999" customHeight="1">
      <c r="A198" s="313" t="s">
        <v>139</v>
      </c>
      <c r="B198" s="319">
        <f>種目一覧!E171</f>
        <v>0</v>
      </c>
      <c r="C198" s="313">
        <f>種目一覧!G171</f>
        <v>0</v>
      </c>
      <c r="D198" s="313">
        <f>種目一覧!F171</f>
        <v>0</v>
      </c>
      <c r="E198" s="313" t="str">
        <f t="shared" ref="E198:E211" si="124">IF(K198&lt;=C$212,"※","")</f>
        <v/>
      </c>
      <c r="F198" s="313" t="str">
        <f>種目一覧!H171</f>
        <v>M-50Br</v>
      </c>
      <c r="H198" s="314">
        <f>種目一覧!L171</f>
        <v>99999</v>
      </c>
      <c r="I198" s="315" t="str">
        <f t="shared" ref="I198:I211" si="125">IF(H198=99999,"",RANK(H198,H$198:H$211,1))</f>
        <v/>
      </c>
      <c r="J198" s="315"/>
      <c r="K198" s="316">
        <f t="shared" ref="K198:K211" si="126">IF(J198="",99999,IF(J198&gt;2,99999,H198))</f>
        <v>99999</v>
      </c>
      <c r="L198" s="292" t="str">
        <f t="shared" ref="L198:L211" si="127">IF(K198=99999,"",RANK(K198,K$198:K$211,1))</f>
        <v/>
      </c>
      <c r="M198" s="317">
        <f t="shared" ref="M198:M211" si="128">IF(L198="",0,IF(L198=1,7,IF(L198=2,6,IF(L198=3,5,IF(L198=4,4,IF(L198=5,3,IF(L198=6,2,IF(L198=7,1,0))))))))</f>
        <v>0</v>
      </c>
      <c r="N198" s="318">
        <f t="shared" ref="N198:S211" si="129">IF($B198=N$2,$M198,0)</f>
        <v>0</v>
      </c>
      <c r="O198" s="314">
        <f t="shared" si="129"/>
        <v>0</v>
      </c>
      <c r="P198" s="319">
        <f t="shared" si="129"/>
        <v>0</v>
      </c>
      <c r="Q198" s="319">
        <f t="shared" si="129"/>
        <v>0</v>
      </c>
      <c r="R198" s="319">
        <f t="shared" si="129"/>
        <v>0</v>
      </c>
      <c r="S198" s="314">
        <f t="shared" si="129"/>
        <v>0</v>
      </c>
      <c r="T198" s="314">
        <f t="shared" ref="T198:T211" si="130">SUM(N198:S198)-M198</f>
        <v>0</v>
      </c>
    </row>
    <row r="199" spans="1:20" s="242" customFormat="1" ht="16.149999999999999" customHeight="1">
      <c r="A199" s="289" t="s">
        <v>139</v>
      </c>
      <c r="B199" s="287">
        <f>種目一覧!E172</f>
        <v>0</v>
      </c>
      <c r="C199" s="287">
        <f>種目一覧!G172</f>
        <v>0</v>
      </c>
      <c r="D199" s="287">
        <f>種目一覧!F172</f>
        <v>0</v>
      </c>
      <c r="E199" s="289" t="str">
        <f t="shared" si="124"/>
        <v/>
      </c>
      <c r="F199" s="289" t="str">
        <f>種目一覧!H172</f>
        <v>M-50Br</v>
      </c>
      <c r="H199" s="242">
        <f>種目一覧!L172</f>
        <v>99999</v>
      </c>
      <c r="I199" s="290" t="str">
        <f t="shared" si="125"/>
        <v/>
      </c>
      <c r="J199" s="290"/>
      <c r="K199" s="295">
        <f t="shared" si="126"/>
        <v>99999</v>
      </c>
      <c r="L199" s="292" t="str">
        <f t="shared" si="127"/>
        <v/>
      </c>
      <c r="M199" s="296">
        <f t="shared" si="128"/>
        <v>0</v>
      </c>
      <c r="N199" s="297">
        <f t="shared" si="129"/>
        <v>0</v>
      </c>
      <c r="O199" s="242">
        <f t="shared" si="129"/>
        <v>0</v>
      </c>
      <c r="P199" s="287">
        <f t="shared" si="129"/>
        <v>0</v>
      </c>
      <c r="Q199" s="287">
        <f t="shared" si="129"/>
        <v>0</v>
      </c>
      <c r="R199" s="287">
        <f t="shared" si="129"/>
        <v>0</v>
      </c>
      <c r="S199" s="242">
        <f t="shared" si="129"/>
        <v>0</v>
      </c>
      <c r="T199" s="242">
        <f t="shared" si="130"/>
        <v>0</v>
      </c>
    </row>
    <row r="200" spans="1:20" s="242" customFormat="1" ht="16.149999999999999" customHeight="1">
      <c r="A200" s="289" t="s">
        <v>139</v>
      </c>
      <c r="B200" s="287">
        <f>種目一覧!E173</f>
        <v>0</v>
      </c>
      <c r="C200" s="287">
        <f>種目一覧!G173</f>
        <v>0</v>
      </c>
      <c r="D200" s="287">
        <f>種目一覧!F173</f>
        <v>0</v>
      </c>
      <c r="E200" s="289" t="str">
        <f t="shared" si="124"/>
        <v/>
      </c>
      <c r="F200" s="289" t="str">
        <f>種目一覧!H173</f>
        <v>M-50Br</v>
      </c>
      <c r="H200" s="242">
        <f>種目一覧!L173</f>
        <v>99999</v>
      </c>
      <c r="I200" s="290" t="str">
        <f t="shared" si="125"/>
        <v/>
      </c>
      <c r="J200" s="290"/>
      <c r="K200" s="295">
        <f t="shared" si="126"/>
        <v>99999</v>
      </c>
      <c r="L200" s="292" t="str">
        <f t="shared" si="127"/>
        <v/>
      </c>
      <c r="M200" s="296">
        <f t="shared" si="128"/>
        <v>0</v>
      </c>
      <c r="N200" s="297">
        <f t="shared" si="129"/>
        <v>0</v>
      </c>
      <c r="O200" s="242">
        <f t="shared" si="129"/>
        <v>0</v>
      </c>
      <c r="P200" s="287">
        <f t="shared" si="129"/>
        <v>0</v>
      </c>
      <c r="Q200" s="287">
        <f t="shared" si="129"/>
        <v>0</v>
      </c>
      <c r="R200" s="287">
        <f t="shared" si="129"/>
        <v>0</v>
      </c>
      <c r="S200" s="242">
        <f t="shared" si="129"/>
        <v>0</v>
      </c>
      <c r="T200" s="242">
        <f t="shared" si="130"/>
        <v>0</v>
      </c>
    </row>
    <row r="201" spans="1:20" s="242" customFormat="1" ht="16.149999999999999" customHeight="1">
      <c r="A201" s="289" t="s">
        <v>139</v>
      </c>
      <c r="B201" s="287">
        <f>種目一覧!E174</f>
        <v>0</v>
      </c>
      <c r="C201" s="287">
        <f>種目一覧!G174</f>
        <v>0</v>
      </c>
      <c r="D201" s="287">
        <f>種目一覧!F174</f>
        <v>0</v>
      </c>
      <c r="E201" s="289" t="str">
        <f t="shared" si="124"/>
        <v/>
      </c>
      <c r="F201" s="289" t="str">
        <f>種目一覧!H174</f>
        <v>M-50Br</v>
      </c>
      <c r="H201" s="242">
        <f>種目一覧!L174</f>
        <v>99999</v>
      </c>
      <c r="I201" s="290" t="str">
        <f t="shared" si="125"/>
        <v/>
      </c>
      <c r="J201" s="290"/>
      <c r="K201" s="295">
        <f t="shared" si="126"/>
        <v>99999</v>
      </c>
      <c r="L201" s="292" t="str">
        <f t="shared" si="127"/>
        <v/>
      </c>
      <c r="M201" s="296">
        <f t="shared" si="128"/>
        <v>0</v>
      </c>
      <c r="N201" s="297">
        <f t="shared" si="129"/>
        <v>0</v>
      </c>
      <c r="O201" s="242">
        <f t="shared" si="129"/>
        <v>0</v>
      </c>
      <c r="P201" s="287">
        <f t="shared" si="129"/>
        <v>0</v>
      </c>
      <c r="Q201" s="287">
        <f t="shared" si="129"/>
        <v>0</v>
      </c>
      <c r="R201" s="287">
        <f t="shared" si="129"/>
        <v>0</v>
      </c>
      <c r="S201" s="242">
        <f t="shared" si="129"/>
        <v>0</v>
      </c>
      <c r="T201" s="242">
        <f t="shared" si="130"/>
        <v>0</v>
      </c>
    </row>
    <row r="202" spans="1:20" s="242" customFormat="1" ht="16.149999999999999" customHeight="1">
      <c r="A202" s="289" t="s">
        <v>139</v>
      </c>
      <c r="B202" s="287">
        <f>種目一覧!E175</f>
        <v>0</v>
      </c>
      <c r="C202" s="287">
        <f>種目一覧!G175</f>
        <v>0</v>
      </c>
      <c r="D202" s="287">
        <f>種目一覧!F175</f>
        <v>0</v>
      </c>
      <c r="E202" s="289" t="str">
        <f t="shared" si="124"/>
        <v/>
      </c>
      <c r="F202" s="289" t="str">
        <f>種目一覧!H175</f>
        <v>M-50Br</v>
      </c>
      <c r="H202" s="242">
        <f>種目一覧!L175</f>
        <v>99999</v>
      </c>
      <c r="I202" s="290" t="str">
        <f t="shared" si="125"/>
        <v/>
      </c>
      <c r="J202" s="290"/>
      <c r="K202" s="295">
        <f t="shared" si="126"/>
        <v>99999</v>
      </c>
      <c r="L202" s="292" t="str">
        <f t="shared" si="127"/>
        <v/>
      </c>
      <c r="M202" s="296">
        <f t="shared" si="128"/>
        <v>0</v>
      </c>
      <c r="N202" s="297">
        <f t="shared" si="129"/>
        <v>0</v>
      </c>
      <c r="O202" s="242">
        <f t="shared" si="129"/>
        <v>0</v>
      </c>
      <c r="P202" s="287">
        <f t="shared" si="129"/>
        <v>0</v>
      </c>
      <c r="Q202" s="287">
        <f t="shared" si="129"/>
        <v>0</v>
      </c>
      <c r="R202" s="287">
        <f t="shared" si="129"/>
        <v>0</v>
      </c>
      <c r="S202" s="242">
        <f t="shared" si="129"/>
        <v>0</v>
      </c>
      <c r="T202" s="242">
        <f t="shared" si="130"/>
        <v>0</v>
      </c>
    </row>
    <row r="203" spans="1:20" s="242" customFormat="1" ht="16.149999999999999" customHeight="1">
      <c r="A203" s="289" t="s">
        <v>139</v>
      </c>
      <c r="B203" s="287">
        <f>種目一覧!E176</f>
        <v>0</v>
      </c>
      <c r="C203" s="287">
        <f>種目一覧!G176</f>
        <v>0</v>
      </c>
      <c r="D203" s="287">
        <f>種目一覧!F176</f>
        <v>0</v>
      </c>
      <c r="E203" s="289" t="str">
        <f t="shared" si="124"/>
        <v/>
      </c>
      <c r="F203" s="289" t="str">
        <f>種目一覧!H176</f>
        <v>M-50Br</v>
      </c>
      <c r="H203" s="242">
        <f>種目一覧!L176</f>
        <v>99999</v>
      </c>
      <c r="I203" s="290" t="str">
        <f t="shared" si="125"/>
        <v/>
      </c>
      <c r="J203" s="290"/>
      <c r="K203" s="295">
        <f t="shared" si="126"/>
        <v>99999</v>
      </c>
      <c r="L203" s="292" t="str">
        <f t="shared" si="127"/>
        <v/>
      </c>
      <c r="M203" s="296">
        <f t="shared" si="128"/>
        <v>0</v>
      </c>
      <c r="N203" s="297">
        <f t="shared" si="129"/>
        <v>0</v>
      </c>
      <c r="O203" s="242">
        <f t="shared" si="129"/>
        <v>0</v>
      </c>
      <c r="P203" s="287">
        <f t="shared" si="129"/>
        <v>0</v>
      </c>
      <c r="Q203" s="287">
        <f t="shared" si="129"/>
        <v>0</v>
      </c>
      <c r="R203" s="287">
        <f t="shared" si="129"/>
        <v>0</v>
      </c>
      <c r="S203" s="242">
        <f t="shared" si="129"/>
        <v>0</v>
      </c>
      <c r="T203" s="242">
        <f t="shared" si="130"/>
        <v>0</v>
      </c>
    </row>
    <row r="204" spans="1:20" s="242" customFormat="1" ht="16.149999999999999" customHeight="1">
      <c r="A204" s="289" t="s">
        <v>139</v>
      </c>
      <c r="B204" s="287">
        <f>種目一覧!E177</f>
        <v>0</v>
      </c>
      <c r="C204" s="287">
        <f>種目一覧!G177</f>
        <v>0</v>
      </c>
      <c r="D204" s="287">
        <f>種目一覧!F177</f>
        <v>0</v>
      </c>
      <c r="E204" s="289" t="str">
        <f t="shared" si="124"/>
        <v/>
      </c>
      <c r="F204" s="289" t="str">
        <f>種目一覧!H177</f>
        <v>M-50Br</v>
      </c>
      <c r="H204" s="242">
        <f>種目一覧!L177</f>
        <v>99999</v>
      </c>
      <c r="I204" s="290" t="str">
        <f t="shared" si="125"/>
        <v/>
      </c>
      <c r="J204" s="290"/>
      <c r="K204" s="295">
        <f t="shared" si="126"/>
        <v>99999</v>
      </c>
      <c r="L204" s="292" t="str">
        <f t="shared" si="127"/>
        <v/>
      </c>
      <c r="M204" s="296">
        <f t="shared" si="128"/>
        <v>0</v>
      </c>
      <c r="N204" s="297">
        <f t="shared" si="129"/>
        <v>0</v>
      </c>
      <c r="O204" s="242">
        <f t="shared" si="129"/>
        <v>0</v>
      </c>
      <c r="P204" s="287">
        <f t="shared" si="129"/>
        <v>0</v>
      </c>
      <c r="Q204" s="287">
        <f t="shared" si="129"/>
        <v>0</v>
      </c>
      <c r="R204" s="287">
        <f t="shared" si="129"/>
        <v>0</v>
      </c>
      <c r="S204" s="242">
        <f t="shared" si="129"/>
        <v>0</v>
      </c>
      <c r="T204" s="242">
        <f t="shared" si="130"/>
        <v>0</v>
      </c>
    </row>
    <row r="205" spans="1:20" s="242" customFormat="1" ht="16.149999999999999" customHeight="1">
      <c r="A205" s="289" t="s">
        <v>139</v>
      </c>
      <c r="B205" s="289" t="str">
        <f>種目一覧!E178</f>
        <v>みずほ</v>
      </c>
      <c r="C205" s="289" t="str">
        <f>種目一覧!G178</f>
        <v>やまもと　たくほ</v>
      </c>
      <c r="D205" s="289" t="str">
        <f>種目一覧!F178</f>
        <v>山本　拓歩</v>
      </c>
      <c r="E205" s="289" t="str">
        <f t="shared" si="124"/>
        <v/>
      </c>
      <c r="F205" s="289" t="str">
        <f>種目一覧!H178</f>
        <v>M-50Br</v>
      </c>
      <c r="H205" s="242">
        <f>種目一覧!L178</f>
        <v>99999</v>
      </c>
      <c r="I205" s="290" t="str">
        <f t="shared" si="125"/>
        <v/>
      </c>
      <c r="J205" s="290"/>
      <c r="K205" s="295">
        <f t="shared" si="126"/>
        <v>99999</v>
      </c>
      <c r="L205" s="292" t="str">
        <f t="shared" si="127"/>
        <v/>
      </c>
      <c r="M205" s="296">
        <f t="shared" si="128"/>
        <v>0</v>
      </c>
      <c r="N205" s="297">
        <f t="shared" si="129"/>
        <v>0</v>
      </c>
      <c r="O205" s="242">
        <f t="shared" si="129"/>
        <v>0</v>
      </c>
      <c r="P205" s="287">
        <f t="shared" si="129"/>
        <v>0</v>
      </c>
      <c r="Q205" s="287">
        <f t="shared" si="129"/>
        <v>0</v>
      </c>
      <c r="R205" s="287">
        <f t="shared" si="129"/>
        <v>0</v>
      </c>
      <c r="S205" s="242">
        <f t="shared" si="129"/>
        <v>0</v>
      </c>
      <c r="T205" s="242">
        <f t="shared" si="130"/>
        <v>0</v>
      </c>
    </row>
    <row r="206" spans="1:20" s="242" customFormat="1" ht="16.149999999999999" customHeight="1">
      <c r="A206" s="289" t="s">
        <v>139</v>
      </c>
      <c r="B206" s="289" t="str">
        <f>種目一覧!E179</f>
        <v>三菱UFJ銀行</v>
      </c>
      <c r="C206" s="289" t="str">
        <f>種目一覧!G179</f>
        <v>さとう　かずき</v>
      </c>
      <c r="D206" s="289" t="str">
        <f>種目一覧!F179</f>
        <v>佐藤　一輝</v>
      </c>
      <c r="E206" s="289" t="str">
        <f t="shared" si="124"/>
        <v/>
      </c>
      <c r="F206" s="289" t="str">
        <f>種目一覧!H179</f>
        <v>M-50Br</v>
      </c>
      <c r="H206" s="242">
        <f>種目一覧!L179</f>
        <v>99999</v>
      </c>
      <c r="I206" s="290" t="str">
        <f t="shared" si="125"/>
        <v/>
      </c>
      <c r="J206" s="290"/>
      <c r="K206" s="295">
        <f t="shared" si="126"/>
        <v>99999</v>
      </c>
      <c r="L206" s="292" t="str">
        <f t="shared" si="127"/>
        <v/>
      </c>
      <c r="M206" s="296">
        <f t="shared" si="128"/>
        <v>0</v>
      </c>
      <c r="N206" s="297">
        <f t="shared" si="129"/>
        <v>0</v>
      </c>
      <c r="O206" s="242">
        <f t="shared" si="129"/>
        <v>0</v>
      </c>
      <c r="P206" s="287">
        <f t="shared" si="129"/>
        <v>0</v>
      </c>
      <c r="Q206" s="287">
        <f t="shared" si="129"/>
        <v>0</v>
      </c>
      <c r="R206" s="287">
        <f t="shared" si="129"/>
        <v>0</v>
      </c>
      <c r="S206" s="242">
        <f t="shared" si="129"/>
        <v>0</v>
      </c>
      <c r="T206" s="242">
        <f t="shared" si="130"/>
        <v>0</v>
      </c>
    </row>
    <row r="207" spans="1:20" s="242" customFormat="1" ht="16.149999999999999" customHeight="1">
      <c r="A207" s="289" t="s">
        <v>139</v>
      </c>
      <c r="B207" s="289" t="str">
        <f>種目一覧!E180</f>
        <v>みずほ</v>
      </c>
      <c r="C207" s="289" t="str">
        <f>種目一覧!G180</f>
        <v>しおいり　りゅうと</v>
      </c>
      <c r="D207" s="289" t="str">
        <f>種目一覧!F180</f>
        <v>塩入　龍斗</v>
      </c>
      <c r="E207" s="289" t="str">
        <f t="shared" si="124"/>
        <v/>
      </c>
      <c r="F207" s="289" t="str">
        <f>種目一覧!H180</f>
        <v>M-50Br</v>
      </c>
      <c r="H207" s="242">
        <f>種目一覧!L180</f>
        <v>99999</v>
      </c>
      <c r="I207" s="290" t="str">
        <f t="shared" si="125"/>
        <v/>
      </c>
      <c r="J207" s="290"/>
      <c r="K207" s="295">
        <f t="shared" si="126"/>
        <v>99999</v>
      </c>
      <c r="L207" s="292" t="str">
        <f t="shared" si="127"/>
        <v/>
      </c>
      <c r="M207" s="296">
        <f t="shared" si="128"/>
        <v>0</v>
      </c>
      <c r="N207" s="297">
        <f t="shared" si="129"/>
        <v>0</v>
      </c>
      <c r="O207" s="242">
        <f t="shared" si="129"/>
        <v>0</v>
      </c>
      <c r="P207" s="287">
        <f t="shared" si="129"/>
        <v>0</v>
      </c>
      <c r="Q207" s="287">
        <f t="shared" si="129"/>
        <v>0</v>
      </c>
      <c r="R207" s="287">
        <f t="shared" si="129"/>
        <v>0</v>
      </c>
      <c r="S207" s="242">
        <f t="shared" si="129"/>
        <v>0</v>
      </c>
      <c r="T207" s="242">
        <f t="shared" si="130"/>
        <v>0</v>
      </c>
    </row>
    <row r="208" spans="1:20" s="242" customFormat="1" ht="16.149999999999999" customHeight="1">
      <c r="A208" s="289" t="s">
        <v>139</v>
      </c>
      <c r="B208" s="289" t="str">
        <f>種目一覧!E181</f>
        <v>三井住友銀行</v>
      </c>
      <c r="C208" s="289" t="str">
        <f>種目一覧!G181</f>
        <v>ささい　たろう</v>
      </c>
      <c r="D208" s="289" t="str">
        <f>種目一覧!F181</f>
        <v>笹井　太郎</v>
      </c>
      <c r="E208" s="289" t="str">
        <f t="shared" si="124"/>
        <v/>
      </c>
      <c r="F208" s="289" t="str">
        <f>種目一覧!H181</f>
        <v>M-50Br</v>
      </c>
      <c r="H208" s="242">
        <f>種目一覧!L181</f>
        <v>99999</v>
      </c>
      <c r="I208" s="290" t="str">
        <f t="shared" si="125"/>
        <v/>
      </c>
      <c r="J208" s="290"/>
      <c r="K208" s="295">
        <f t="shared" si="126"/>
        <v>99999</v>
      </c>
      <c r="L208" s="292" t="str">
        <f t="shared" si="127"/>
        <v/>
      </c>
      <c r="M208" s="296">
        <f t="shared" si="128"/>
        <v>0</v>
      </c>
      <c r="N208" s="297">
        <f t="shared" si="129"/>
        <v>0</v>
      </c>
      <c r="O208" s="242">
        <f t="shared" si="129"/>
        <v>0</v>
      </c>
      <c r="P208" s="287">
        <f t="shared" si="129"/>
        <v>0</v>
      </c>
      <c r="Q208" s="287">
        <f t="shared" si="129"/>
        <v>0</v>
      </c>
      <c r="R208" s="287">
        <f t="shared" si="129"/>
        <v>0</v>
      </c>
      <c r="S208" s="242">
        <f t="shared" si="129"/>
        <v>0</v>
      </c>
      <c r="T208" s="242">
        <f t="shared" si="130"/>
        <v>0</v>
      </c>
    </row>
    <row r="209" spans="1:20" s="242" customFormat="1" ht="16.149999999999999" customHeight="1">
      <c r="A209" s="289" t="s">
        <v>139</v>
      </c>
      <c r="B209" s="289" t="str">
        <f>種目一覧!E182</f>
        <v>みずほ</v>
      </c>
      <c r="C209" s="289" t="str">
        <f>種目一覧!G182</f>
        <v>さくらい　しゅん</v>
      </c>
      <c r="D209" s="289" t="str">
        <f>種目一覧!F182</f>
        <v>桜井　駿</v>
      </c>
      <c r="E209" s="289" t="str">
        <f t="shared" si="124"/>
        <v/>
      </c>
      <c r="F209" s="289" t="str">
        <f>種目一覧!H182</f>
        <v>M-50Br</v>
      </c>
      <c r="H209" s="242">
        <f>種目一覧!L182</f>
        <v>99999</v>
      </c>
      <c r="I209" s="290" t="str">
        <f t="shared" si="125"/>
        <v/>
      </c>
      <c r="J209" s="290"/>
      <c r="K209" s="295">
        <f t="shared" si="126"/>
        <v>99999</v>
      </c>
      <c r="L209" s="292" t="str">
        <f t="shared" si="127"/>
        <v/>
      </c>
      <c r="M209" s="296">
        <f t="shared" si="128"/>
        <v>0</v>
      </c>
      <c r="N209" s="297">
        <f t="shared" si="129"/>
        <v>0</v>
      </c>
      <c r="O209" s="242">
        <f t="shared" si="129"/>
        <v>0</v>
      </c>
      <c r="P209" s="287">
        <f t="shared" si="129"/>
        <v>0</v>
      </c>
      <c r="Q209" s="287">
        <f t="shared" si="129"/>
        <v>0</v>
      </c>
      <c r="R209" s="287">
        <f t="shared" si="129"/>
        <v>0</v>
      </c>
      <c r="S209" s="242">
        <f t="shared" si="129"/>
        <v>0</v>
      </c>
      <c r="T209" s="242">
        <f t="shared" si="130"/>
        <v>0</v>
      </c>
    </row>
    <row r="210" spans="1:20" s="242" customFormat="1" ht="16.149999999999999" customHeight="1">
      <c r="A210" s="289" t="s">
        <v>139</v>
      </c>
      <c r="B210" s="289" t="str">
        <f>種目一覧!E183</f>
        <v>　</v>
      </c>
      <c r="C210" s="287">
        <f>種目一覧!G183</f>
        <v>0</v>
      </c>
      <c r="D210" s="289" t="str">
        <f>種目一覧!F183</f>
        <v>　</v>
      </c>
      <c r="E210" s="289" t="str">
        <f t="shared" si="124"/>
        <v/>
      </c>
      <c r="F210" s="289" t="str">
        <f>種目一覧!H183</f>
        <v>M-50Br</v>
      </c>
      <c r="H210" s="242">
        <f>種目一覧!L183</f>
        <v>99999</v>
      </c>
      <c r="I210" s="290" t="str">
        <f t="shared" si="125"/>
        <v/>
      </c>
      <c r="J210" s="290"/>
      <c r="K210" s="295">
        <f t="shared" si="126"/>
        <v>99999</v>
      </c>
      <c r="L210" s="292" t="str">
        <f t="shared" si="127"/>
        <v/>
      </c>
      <c r="M210" s="296">
        <f t="shared" si="128"/>
        <v>0</v>
      </c>
      <c r="N210" s="297">
        <f t="shared" si="129"/>
        <v>0</v>
      </c>
      <c r="O210" s="242">
        <f t="shared" si="129"/>
        <v>0</v>
      </c>
      <c r="P210" s="287">
        <f t="shared" si="129"/>
        <v>0</v>
      </c>
      <c r="Q210" s="287">
        <f t="shared" si="129"/>
        <v>0</v>
      </c>
      <c r="R210" s="287">
        <f t="shared" si="129"/>
        <v>0</v>
      </c>
      <c r="S210" s="242">
        <f t="shared" si="129"/>
        <v>0</v>
      </c>
      <c r="T210" s="242">
        <f t="shared" si="130"/>
        <v>0</v>
      </c>
    </row>
    <row r="211" spans="1:20" s="242" customFormat="1" ht="16.149999999999999" customHeight="1">
      <c r="A211" s="298" t="s">
        <v>139</v>
      </c>
      <c r="B211" s="298" t="str">
        <f>種目一覧!E184</f>
        <v>　</v>
      </c>
      <c r="C211" s="299">
        <f>種目一覧!G184</f>
        <v>0</v>
      </c>
      <c r="D211" s="298" t="str">
        <f>種目一覧!F184</f>
        <v>　</v>
      </c>
      <c r="E211" s="298" t="str">
        <f t="shared" si="124"/>
        <v/>
      </c>
      <c r="F211" s="298" t="str">
        <f>種目一覧!H184</f>
        <v>M-50Br</v>
      </c>
      <c r="H211" s="300">
        <f>種目一覧!L184</f>
        <v>99999</v>
      </c>
      <c r="I211" s="301" t="str">
        <f t="shared" si="125"/>
        <v/>
      </c>
      <c r="J211" s="301"/>
      <c r="K211" s="302">
        <f t="shared" si="126"/>
        <v>99999</v>
      </c>
      <c r="L211" s="303" t="str">
        <f t="shared" si="127"/>
        <v/>
      </c>
      <c r="M211" s="304">
        <f t="shared" si="128"/>
        <v>0</v>
      </c>
      <c r="N211" s="305">
        <f t="shared" si="129"/>
        <v>0</v>
      </c>
      <c r="O211" s="300">
        <f t="shared" si="129"/>
        <v>0</v>
      </c>
      <c r="P211" s="299">
        <f t="shared" si="129"/>
        <v>0</v>
      </c>
      <c r="Q211" s="299">
        <f t="shared" si="129"/>
        <v>0</v>
      </c>
      <c r="R211" s="299">
        <f t="shared" si="129"/>
        <v>0</v>
      </c>
      <c r="S211" s="300">
        <f t="shared" si="129"/>
        <v>0</v>
      </c>
      <c r="T211" s="300">
        <f t="shared" si="130"/>
        <v>0</v>
      </c>
    </row>
    <row r="212" spans="1:20" s="306" customFormat="1" ht="16.149999999999999" customHeight="1">
      <c r="A212" s="307" t="s">
        <v>139</v>
      </c>
      <c r="B212" s="211" t="s">
        <v>456</v>
      </c>
      <c r="C212" s="308">
        <v>2918</v>
      </c>
      <c r="F212" s="211" t="str">
        <f>F211</f>
        <v>M-50Br</v>
      </c>
      <c r="G212" s="211" t="s">
        <v>389</v>
      </c>
      <c r="N212" s="309">
        <f t="shared" ref="N212:S212" si="131">SUM(N198:N211)</f>
        <v>0</v>
      </c>
      <c r="O212" s="310">
        <f t="shared" si="131"/>
        <v>0</v>
      </c>
      <c r="P212" s="308">
        <f t="shared" si="131"/>
        <v>0</v>
      </c>
      <c r="Q212" s="308">
        <f t="shared" si="131"/>
        <v>0</v>
      </c>
      <c r="R212" s="308">
        <f t="shared" si="131"/>
        <v>0</v>
      </c>
      <c r="S212" s="310">
        <f t="shared" si="131"/>
        <v>0</v>
      </c>
    </row>
    <row r="213" spans="1:20" s="306" customFormat="1" ht="16.149999999999999" customHeight="1">
      <c r="A213" s="44" t="s">
        <v>139</v>
      </c>
      <c r="N213" s="311" t="str">
        <f t="shared" ref="N213:S213" si="132">IF(COUNTIF(N198:N211,"&lt;&gt;0")&gt;2,"警告！","")</f>
        <v/>
      </c>
      <c r="O213" s="312" t="str">
        <f t="shared" si="132"/>
        <v/>
      </c>
      <c r="P213" s="46" t="str">
        <f t="shared" si="132"/>
        <v/>
      </c>
      <c r="Q213" s="46" t="str">
        <f t="shared" si="132"/>
        <v/>
      </c>
      <c r="R213" s="46" t="str">
        <f t="shared" si="132"/>
        <v/>
      </c>
      <c r="S213" s="312" t="str">
        <f t="shared" si="132"/>
        <v/>
      </c>
    </row>
    <row r="214" spans="1:20" s="242" customFormat="1" ht="16.149999999999999" customHeight="1">
      <c r="A214" s="313" t="s">
        <v>460</v>
      </c>
      <c r="B214" s="319">
        <f>種目一覧!E185</f>
        <v>0</v>
      </c>
      <c r="C214" s="319">
        <f>種目一覧!G185</f>
        <v>0</v>
      </c>
      <c r="D214" s="319">
        <f>種目一覧!F185</f>
        <v>0</v>
      </c>
      <c r="E214" s="313" t="str">
        <f t="shared" ref="E214:E227" si="133">IF(K214&lt;=C$228,"※","")</f>
        <v/>
      </c>
      <c r="F214" s="313" t="str">
        <f>種目一覧!H185</f>
        <v>M-100Br</v>
      </c>
      <c r="H214" s="314">
        <f>種目一覧!L185</f>
        <v>99999</v>
      </c>
      <c r="I214" s="315" t="str">
        <f t="shared" ref="I214:I227" si="134">IF(H214=99999,"",RANK(H214,H$214:H$227,1))</f>
        <v/>
      </c>
      <c r="J214" s="315"/>
      <c r="K214" s="316">
        <f t="shared" ref="K214:K227" si="135">IF(J214="",99999,IF(J214&gt;2,99999,H214))</f>
        <v>99999</v>
      </c>
      <c r="L214" s="292" t="str">
        <f t="shared" ref="L214:L227" si="136">IF(K214=99999,"",RANK(K214,K$214:K$227,1))</f>
        <v/>
      </c>
      <c r="M214" s="317">
        <f t="shared" ref="M214:M227" si="137">IF(L214="",0,IF(L214=1,7,IF(L214=2,6,IF(L214=3,5,IF(L214=4,4,IF(L214=5,3,IF(L214=6,2,IF(L214=7,1,0))))))))</f>
        <v>0</v>
      </c>
      <c r="N214" s="318">
        <f t="shared" ref="N214:S227" si="138">IF($B214=N$2,$M214,0)</f>
        <v>0</v>
      </c>
      <c r="O214" s="314">
        <f t="shared" si="138"/>
        <v>0</v>
      </c>
      <c r="P214" s="319">
        <f t="shared" si="138"/>
        <v>0</v>
      </c>
      <c r="Q214" s="319">
        <f t="shared" si="138"/>
        <v>0</v>
      </c>
      <c r="R214" s="319">
        <f t="shared" si="138"/>
        <v>0</v>
      </c>
      <c r="S214" s="314">
        <f t="shared" si="138"/>
        <v>0</v>
      </c>
      <c r="T214" s="314">
        <f t="shared" ref="T214:T227" si="139">SUM(N214:S214)-M214</f>
        <v>0</v>
      </c>
    </row>
    <row r="215" spans="1:20" s="242" customFormat="1" ht="16.149999999999999" customHeight="1">
      <c r="A215" s="289" t="s">
        <v>460</v>
      </c>
      <c r="B215" s="287">
        <f>種目一覧!E186</f>
        <v>0</v>
      </c>
      <c r="C215" s="287">
        <f>種目一覧!G186</f>
        <v>0</v>
      </c>
      <c r="D215" s="287">
        <f>種目一覧!F186</f>
        <v>0</v>
      </c>
      <c r="E215" s="289" t="str">
        <f t="shared" si="133"/>
        <v/>
      </c>
      <c r="F215" s="289" t="str">
        <f>種目一覧!H186</f>
        <v>M-100Br</v>
      </c>
      <c r="H215" s="242">
        <f>種目一覧!L186</f>
        <v>99999</v>
      </c>
      <c r="I215" s="290" t="str">
        <f t="shared" si="134"/>
        <v/>
      </c>
      <c r="J215" s="290"/>
      <c r="K215" s="295">
        <f t="shared" si="135"/>
        <v>99999</v>
      </c>
      <c r="L215" s="292" t="str">
        <f t="shared" si="136"/>
        <v/>
      </c>
      <c r="M215" s="296">
        <f t="shared" si="137"/>
        <v>0</v>
      </c>
      <c r="N215" s="297">
        <f t="shared" si="138"/>
        <v>0</v>
      </c>
      <c r="O215" s="242">
        <f t="shared" si="138"/>
        <v>0</v>
      </c>
      <c r="P215" s="287">
        <f t="shared" si="138"/>
        <v>0</v>
      </c>
      <c r="Q215" s="287">
        <f t="shared" si="138"/>
        <v>0</v>
      </c>
      <c r="R215" s="287">
        <f t="shared" si="138"/>
        <v>0</v>
      </c>
      <c r="S215" s="242">
        <f t="shared" si="138"/>
        <v>0</v>
      </c>
      <c r="T215" s="242">
        <f t="shared" si="139"/>
        <v>0</v>
      </c>
    </row>
    <row r="216" spans="1:20" s="242" customFormat="1" ht="16.149999999999999" customHeight="1">
      <c r="A216" s="289" t="s">
        <v>460</v>
      </c>
      <c r="B216" s="287">
        <f>種目一覧!E187</f>
        <v>0</v>
      </c>
      <c r="C216" s="287">
        <f>種目一覧!G187</f>
        <v>0</v>
      </c>
      <c r="D216" s="287">
        <f>種目一覧!F187</f>
        <v>0</v>
      </c>
      <c r="E216" s="289" t="str">
        <f t="shared" si="133"/>
        <v/>
      </c>
      <c r="F216" s="289" t="str">
        <f>種目一覧!H187</f>
        <v>M-100Br</v>
      </c>
      <c r="H216" s="242">
        <f>種目一覧!L187</f>
        <v>99999</v>
      </c>
      <c r="I216" s="290" t="str">
        <f t="shared" si="134"/>
        <v/>
      </c>
      <c r="J216" s="290"/>
      <c r="K216" s="295">
        <f t="shared" si="135"/>
        <v>99999</v>
      </c>
      <c r="L216" s="292" t="str">
        <f t="shared" si="136"/>
        <v/>
      </c>
      <c r="M216" s="296">
        <f t="shared" si="137"/>
        <v>0</v>
      </c>
      <c r="N216" s="297">
        <f t="shared" si="138"/>
        <v>0</v>
      </c>
      <c r="O216" s="242">
        <f t="shared" si="138"/>
        <v>0</v>
      </c>
      <c r="P216" s="287">
        <f t="shared" si="138"/>
        <v>0</v>
      </c>
      <c r="Q216" s="287">
        <f t="shared" si="138"/>
        <v>0</v>
      </c>
      <c r="R216" s="287">
        <f t="shared" si="138"/>
        <v>0</v>
      </c>
      <c r="S216" s="242">
        <f t="shared" si="138"/>
        <v>0</v>
      </c>
      <c r="T216" s="242">
        <f t="shared" si="139"/>
        <v>0</v>
      </c>
    </row>
    <row r="217" spans="1:20" s="242" customFormat="1" ht="16.149999999999999" customHeight="1">
      <c r="A217" s="289" t="s">
        <v>460</v>
      </c>
      <c r="B217" s="287">
        <f>種目一覧!E188</f>
        <v>0</v>
      </c>
      <c r="C217" s="287">
        <f>種目一覧!G188</f>
        <v>0</v>
      </c>
      <c r="D217" s="287">
        <f>種目一覧!F188</f>
        <v>0</v>
      </c>
      <c r="E217" s="289" t="str">
        <f t="shared" si="133"/>
        <v/>
      </c>
      <c r="F217" s="289" t="str">
        <f>種目一覧!H188</f>
        <v>M-100Br</v>
      </c>
      <c r="H217" s="242">
        <f>種目一覧!L188</f>
        <v>99999</v>
      </c>
      <c r="I217" s="290" t="str">
        <f t="shared" si="134"/>
        <v/>
      </c>
      <c r="J217" s="290"/>
      <c r="K217" s="295">
        <f t="shared" si="135"/>
        <v>99999</v>
      </c>
      <c r="L217" s="292" t="str">
        <f t="shared" si="136"/>
        <v/>
      </c>
      <c r="M217" s="296">
        <f t="shared" si="137"/>
        <v>0</v>
      </c>
      <c r="N217" s="297">
        <f t="shared" si="138"/>
        <v>0</v>
      </c>
      <c r="O217" s="242">
        <f t="shared" si="138"/>
        <v>0</v>
      </c>
      <c r="P217" s="287">
        <f t="shared" si="138"/>
        <v>0</v>
      </c>
      <c r="Q217" s="287">
        <f t="shared" si="138"/>
        <v>0</v>
      </c>
      <c r="R217" s="287">
        <f t="shared" si="138"/>
        <v>0</v>
      </c>
      <c r="S217" s="242">
        <f t="shared" si="138"/>
        <v>0</v>
      </c>
      <c r="T217" s="242">
        <f t="shared" si="139"/>
        <v>0</v>
      </c>
    </row>
    <row r="218" spans="1:20" s="242" customFormat="1" ht="16.149999999999999" customHeight="1">
      <c r="A218" s="289" t="s">
        <v>460</v>
      </c>
      <c r="B218" s="287">
        <f>種目一覧!E189</f>
        <v>0</v>
      </c>
      <c r="C218" s="287">
        <f>種目一覧!G189</f>
        <v>0</v>
      </c>
      <c r="D218" s="287">
        <f>種目一覧!F189</f>
        <v>0</v>
      </c>
      <c r="E218" s="289" t="str">
        <f t="shared" si="133"/>
        <v/>
      </c>
      <c r="F218" s="289" t="str">
        <f>種目一覧!H189</f>
        <v>M-100Br</v>
      </c>
      <c r="H218" s="242">
        <f>種目一覧!L189</f>
        <v>99999</v>
      </c>
      <c r="I218" s="290" t="str">
        <f t="shared" si="134"/>
        <v/>
      </c>
      <c r="J218" s="290"/>
      <c r="K218" s="295">
        <f t="shared" si="135"/>
        <v>99999</v>
      </c>
      <c r="L218" s="292" t="str">
        <f t="shared" si="136"/>
        <v/>
      </c>
      <c r="M218" s="296">
        <f t="shared" si="137"/>
        <v>0</v>
      </c>
      <c r="N218" s="297">
        <f t="shared" si="138"/>
        <v>0</v>
      </c>
      <c r="O218" s="242">
        <f t="shared" si="138"/>
        <v>0</v>
      </c>
      <c r="P218" s="287">
        <f t="shared" si="138"/>
        <v>0</v>
      </c>
      <c r="Q218" s="287">
        <f t="shared" si="138"/>
        <v>0</v>
      </c>
      <c r="R218" s="287">
        <f t="shared" si="138"/>
        <v>0</v>
      </c>
      <c r="S218" s="242">
        <f t="shared" si="138"/>
        <v>0</v>
      </c>
      <c r="T218" s="242">
        <f t="shared" si="139"/>
        <v>0</v>
      </c>
    </row>
    <row r="219" spans="1:20" s="242" customFormat="1" ht="16.149999999999999" customHeight="1">
      <c r="A219" s="289" t="s">
        <v>460</v>
      </c>
      <c r="B219" s="287">
        <f>種目一覧!E190</f>
        <v>0</v>
      </c>
      <c r="C219" s="287">
        <f>種目一覧!G190</f>
        <v>0</v>
      </c>
      <c r="D219" s="287">
        <f>種目一覧!F190</f>
        <v>0</v>
      </c>
      <c r="E219" s="289" t="str">
        <f t="shared" si="133"/>
        <v/>
      </c>
      <c r="F219" s="289" t="str">
        <f>種目一覧!H190</f>
        <v>M-100Br</v>
      </c>
      <c r="H219" s="242">
        <f>種目一覧!L190</f>
        <v>99999</v>
      </c>
      <c r="I219" s="290" t="str">
        <f t="shared" si="134"/>
        <v/>
      </c>
      <c r="J219" s="290"/>
      <c r="K219" s="295">
        <f t="shared" si="135"/>
        <v>99999</v>
      </c>
      <c r="L219" s="292" t="str">
        <f t="shared" si="136"/>
        <v/>
      </c>
      <c r="M219" s="296">
        <f t="shared" si="137"/>
        <v>0</v>
      </c>
      <c r="N219" s="297">
        <f t="shared" si="138"/>
        <v>0</v>
      </c>
      <c r="O219" s="242">
        <f t="shared" si="138"/>
        <v>0</v>
      </c>
      <c r="P219" s="287">
        <f t="shared" si="138"/>
        <v>0</v>
      </c>
      <c r="Q219" s="287">
        <f t="shared" si="138"/>
        <v>0</v>
      </c>
      <c r="R219" s="287">
        <f t="shared" si="138"/>
        <v>0</v>
      </c>
      <c r="S219" s="242">
        <f t="shared" si="138"/>
        <v>0</v>
      </c>
      <c r="T219" s="242">
        <f t="shared" si="139"/>
        <v>0</v>
      </c>
    </row>
    <row r="220" spans="1:20" s="242" customFormat="1" ht="16.149999999999999" customHeight="1">
      <c r="A220" s="289" t="s">
        <v>460</v>
      </c>
      <c r="B220" s="287">
        <f>種目一覧!E191</f>
        <v>0</v>
      </c>
      <c r="C220" s="287">
        <f>種目一覧!G191</f>
        <v>0</v>
      </c>
      <c r="D220" s="287">
        <f>種目一覧!F191</f>
        <v>0</v>
      </c>
      <c r="E220" s="289" t="str">
        <f t="shared" si="133"/>
        <v/>
      </c>
      <c r="F220" s="289" t="str">
        <f>種目一覧!H191</f>
        <v>M-100Br</v>
      </c>
      <c r="H220" s="242">
        <f>種目一覧!L191</f>
        <v>99999</v>
      </c>
      <c r="I220" s="290" t="str">
        <f t="shared" si="134"/>
        <v/>
      </c>
      <c r="J220" s="290"/>
      <c r="K220" s="295">
        <f t="shared" si="135"/>
        <v>99999</v>
      </c>
      <c r="L220" s="292" t="str">
        <f t="shared" si="136"/>
        <v/>
      </c>
      <c r="M220" s="296">
        <f t="shared" si="137"/>
        <v>0</v>
      </c>
      <c r="N220" s="297">
        <f t="shared" si="138"/>
        <v>0</v>
      </c>
      <c r="O220" s="242">
        <f t="shared" si="138"/>
        <v>0</v>
      </c>
      <c r="P220" s="287">
        <f t="shared" si="138"/>
        <v>0</v>
      </c>
      <c r="Q220" s="287">
        <f t="shared" si="138"/>
        <v>0</v>
      </c>
      <c r="R220" s="287">
        <f t="shared" si="138"/>
        <v>0</v>
      </c>
      <c r="S220" s="242">
        <f t="shared" si="138"/>
        <v>0</v>
      </c>
      <c r="T220" s="242">
        <f t="shared" si="139"/>
        <v>0</v>
      </c>
    </row>
    <row r="221" spans="1:20" s="242" customFormat="1" ht="16.149999999999999" customHeight="1">
      <c r="A221" s="289" t="s">
        <v>460</v>
      </c>
      <c r="B221" s="289" t="str">
        <f>種目一覧!E192</f>
        <v>みずほ</v>
      </c>
      <c r="C221" s="289" t="str">
        <f>種目一覧!G192</f>
        <v>おおだいら　ゆうま</v>
      </c>
      <c r="D221" s="289" t="str">
        <f>種目一覧!F192</f>
        <v>大平　裕真</v>
      </c>
      <c r="E221" s="289" t="str">
        <f t="shared" si="133"/>
        <v/>
      </c>
      <c r="F221" s="289" t="str">
        <f>種目一覧!H192</f>
        <v>M-100Br</v>
      </c>
      <c r="H221" s="242">
        <f>種目一覧!L192</f>
        <v>99999</v>
      </c>
      <c r="I221" s="290" t="str">
        <f t="shared" si="134"/>
        <v/>
      </c>
      <c r="J221" s="290"/>
      <c r="K221" s="295">
        <f t="shared" si="135"/>
        <v>99999</v>
      </c>
      <c r="L221" s="292" t="str">
        <f t="shared" si="136"/>
        <v/>
      </c>
      <c r="M221" s="296">
        <f t="shared" si="137"/>
        <v>0</v>
      </c>
      <c r="N221" s="297">
        <f t="shared" si="138"/>
        <v>0</v>
      </c>
      <c r="O221" s="242">
        <f t="shared" si="138"/>
        <v>0</v>
      </c>
      <c r="P221" s="287">
        <f t="shared" si="138"/>
        <v>0</v>
      </c>
      <c r="Q221" s="287">
        <f t="shared" si="138"/>
        <v>0</v>
      </c>
      <c r="R221" s="287">
        <f t="shared" si="138"/>
        <v>0</v>
      </c>
      <c r="S221" s="242">
        <f t="shared" si="138"/>
        <v>0</v>
      </c>
      <c r="T221" s="242">
        <f t="shared" si="139"/>
        <v>0</v>
      </c>
    </row>
    <row r="222" spans="1:20" s="242" customFormat="1" ht="16.149999999999999" customHeight="1">
      <c r="A222" s="289" t="s">
        <v>460</v>
      </c>
      <c r="B222" s="289" t="str">
        <f>種目一覧!E193</f>
        <v>三菱UFJ銀行</v>
      </c>
      <c r="C222" s="289" t="str">
        <f>種目一覧!G193</f>
        <v>さとう　かずき</v>
      </c>
      <c r="D222" s="289" t="str">
        <f>種目一覧!F193</f>
        <v>佐藤　一輝</v>
      </c>
      <c r="E222" s="289" t="str">
        <f t="shared" si="133"/>
        <v/>
      </c>
      <c r="F222" s="289" t="str">
        <f>種目一覧!H193</f>
        <v>M-100Br</v>
      </c>
      <c r="H222" s="242">
        <f>種目一覧!L193</f>
        <v>99999</v>
      </c>
      <c r="I222" s="290" t="str">
        <f t="shared" si="134"/>
        <v/>
      </c>
      <c r="J222" s="290"/>
      <c r="K222" s="295">
        <f t="shared" si="135"/>
        <v>99999</v>
      </c>
      <c r="L222" s="292" t="str">
        <f t="shared" si="136"/>
        <v/>
      </c>
      <c r="M222" s="296">
        <f t="shared" si="137"/>
        <v>0</v>
      </c>
      <c r="N222" s="297">
        <f t="shared" si="138"/>
        <v>0</v>
      </c>
      <c r="O222" s="242">
        <f t="shared" si="138"/>
        <v>0</v>
      </c>
      <c r="P222" s="287">
        <f t="shared" si="138"/>
        <v>0</v>
      </c>
      <c r="Q222" s="287">
        <f t="shared" si="138"/>
        <v>0</v>
      </c>
      <c r="R222" s="287">
        <f t="shared" si="138"/>
        <v>0</v>
      </c>
      <c r="S222" s="242">
        <f t="shared" si="138"/>
        <v>0</v>
      </c>
      <c r="T222" s="242">
        <f t="shared" si="139"/>
        <v>0</v>
      </c>
    </row>
    <row r="223" spans="1:20" s="242" customFormat="1" ht="16.149999999999999" customHeight="1">
      <c r="A223" s="289" t="s">
        <v>460</v>
      </c>
      <c r="B223" s="289" t="str">
        <f>種目一覧!E194</f>
        <v>みずほ</v>
      </c>
      <c r="C223" s="289" t="str">
        <f>種目一覧!G194</f>
        <v>さくらい　しゅん</v>
      </c>
      <c r="D223" s="289" t="str">
        <f>種目一覧!F194</f>
        <v>桜井　駿</v>
      </c>
      <c r="E223" s="289" t="str">
        <f t="shared" si="133"/>
        <v/>
      </c>
      <c r="F223" s="289" t="str">
        <f>種目一覧!H194</f>
        <v>M-100Br</v>
      </c>
      <c r="H223" s="242">
        <f>種目一覧!L194</f>
        <v>99999</v>
      </c>
      <c r="I223" s="290" t="str">
        <f t="shared" si="134"/>
        <v/>
      </c>
      <c r="J223" s="290"/>
      <c r="K223" s="295">
        <f t="shared" si="135"/>
        <v>99999</v>
      </c>
      <c r="L223" s="292" t="str">
        <f t="shared" si="136"/>
        <v/>
      </c>
      <c r="M223" s="296">
        <f t="shared" si="137"/>
        <v>0</v>
      </c>
      <c r="N223" s="297">
        <f t="shared" si="138"/>
        <v>0</v>
      </c>
      <c r="O223" s="242">
        <f t="shared" si="138"/>
        <v>0</v>
      </c>
      <c r="P223" s="287">
        <f t="shared" si="138"/>
        <v>0</v>
      </c>
      <c r="Q223" s="287">
        <f t="shared" si="138"/>
        <v>0</v>
      </c>
      <c r="R223" s="287">
        <f t="shared" si="138"/>
        <v>0</v>
      </c>
      <c r="S223" s="242">
        <f t="shared" si="138"/>
        <v>0</v>
      </c>
      <c r="T223" s="242">
        <f t="shared" si="139"/>
        <v>0</v>
      </c>
    </row>
    <row r="224" spans="1:20" s="242" customFormat="1" ht="16.149999999999999" customHeight="1">
      <c r="A224" s="289" t="s">
        <v>460</v>
      </c>
      <c r="B224" s="289" t="str">
        <f>種目一覧!E195</f>
        <v>　</v>
      </c>
      <c r="C224" s="287">
        <f>種目一覧!G195</f>
        <v>0</v>
      </c>
      <c r="D224" s="289" t="str">
        <f>種目一覧!F195</f>
        <v>　</v>
      </c>
      <c r="E224" s="289" t="str">
        <f t="shared" si="133"/>
        <v/>
      </c>
      <c r="F224" s="289" t="str">
        <f>種目一覧!H195</f>
        <v>M-100Br</v>
      </c>
      <c r="H224" s="242">
        <f>種目一覧!L195</f>
        <v>99999</v>
      </c>
      <c r="I224" s="290" t="str">
        <f t="shared" si="134"/>
        <v/>
      </c>
      <c r="J224" s="290"/>
      <c r="K224" s="295">
        <f t="shared" si="135"/>
        <v>99999</v>
      </c>
      <c r="L224" s="292" t="str">
        <f t="shared" si="136"/>
        <v/>
      </c>
      <c r="M224" s="296">
        <f t="shared" si="137"/>
        <v>0</v>
      </c>
      <c r="N224" s="297">
        <f t="shared" si="138"/>
        <v>0</v>
      </c>
      <c r="O224" s="242">
        <f t="shared" si="138"/>
        <v>0</v>
      </c>
      <c r="P224" s="287">
        <f t="shared" si="138"/>
        <v>0</v>
      </c>
      <c r="Q224" s="287">
        <f t="shared" si="138"/>
        <v>0</v>
      </c>
      <c r="R224" s="287">
        <f t="shared" si="138"/>
        <v>0</v>
      </c>
      <c r="S224" s="242">
        <f t="shared" si="138"/>
        <v>0</v>
      </c>
      <c r="T224" s="242">
        <f t="shared" si="139"/>
        <v>0</v>
      </c>
    </row>
    <row r="225" spans="1:20" s="242" customFormat="1" ht="16.149999999999999" customHeight="1">
      <c r="A225" s="289" t="s">
        <v>460</v>
      </c>
      <c r="B225" s="289" t="str">
        <f>種目一覧!E196</f>
        <v>　</v>
      </c>
      <c r="C225" s="287">
        <f>種目一覧!G196</f>
        <v>0</v>
      </c>
      <c r="D225" s="289" t="str">
        <f>種目一覧!F196</f>
        <v>　</v>
      </c>
      <c r="E225" s="289" t="str">
        <f t="shared" si="133"/>
        <v/>
      </c>
      <c r="F225" s="289" t="str">
        <f>種目一覧!H196</f>
        <v>M-100Br</v>
      </c>
      <c r="H225" s="242">
        <f>種目一覧!L196</f>
        <v>99999</v>
      </c>
      <c r="I225" s="290" t="str">
        <f t="shared" si="134"/>
        <v/>
      </c>
      <c r="J225" s="290"/>
      <c r="K225" s="295">
        <f t="shared" si="135"/>
        <v>99999</v>
      </c>
      <c r="L225" s="292" t="str">
        <f t="shared" si="136"/>
        <v/>
      </c>
      <c r="M225" s="296">
        <f t="shared" si="137"/>
        <v>0</v>
      </c>
      <c r="N225" s="297">
        <f t="shared" si="138"/>
        <v>0</v>
      </c>
      <c r="O225" s="242">
        <f t="shared" si="138"/>
        <v>0</v>
      </c>
      <c r="P225" s="287">
        <f t="shared" si="138"/>
        <v>0</v>
      </c>
      <c r="Q225" s="287">
        <f t="shared" si="138"/>
        <v>0</v>
      </c>
      <c r="R225" s="287">
        <f t="shared" si="138"/>
        <v>0</v>
      </c>
      <c r="S225" s="242">
        <f t="shared" si="138"/>
        <v>0</v>
      </c>
      <c r="T225" s="242">
        <f t="shared" si="139"/>
        <v>0</v>
      </c>
    </row>
    <row r="226" spans="1:20" s="242" customFormat="1" ht="16.149999999999999" customHeight="1">
      <c r="A226" s="289" t="s">
        <v>460</v>
      </c>
      <c r="B226" s="289" t="str">
        <f>種目一覧!E197</f>
        <v>　</v>
      </c>
      <c r="C226" s="287">
        <f>種目一覧!G197</f>
        <v>0</v>
      </c>
      <c r="D226" s="289" t="str">
        <f>種目一覧!F197</f>
        <v>　</v>
      </c>
      <c r="E226" s="289" t="str">
        <f t="shared" si="133"/>
        <v/>
      </c>
      <c r="F226" s="289" t="str">
        <f>種目一覧!H197</f>
        <v>M-100Br</v>
      </c>
      <c r="H226" s="242">
        <f>種目一覧!L197</f>
        <v>99999</v>
      </c>
      <c r="I226" s="290" t="str">
        <f t="shared" si="134"/>
        <v/>
      </c>
      <c r="J226" s="290"/>
      <c r="K226" s="295">
        <f t="shared" si="135"/>
        <v>99999</v>
      </c>
      <c r="L226" s="292" t="str">
        <f t="shared" si="136"/>
        <v/>
      </c>
      <c r="M226" s="296">
        <f t="shared" si="137"/>
        <v>0</v>
      </c>
      <c r="N226" s="297">
        <f t="shared" si="138"/>
        <v>0</v>
      </c>
      <c r="O226" s="242">
        <f t="shared" si="138"/>
        <v>0</v>
      </c>
      <c r="P226" s="287">
        <f t="shared" si="138"/>
        <v>0</v>
      </c>
      <c r="Q226" s="287">
        <f t="shared" si="138"/>
        <v>0</v>
      </c>
      <c r="R226" s="287">
        <f t="shared" si="138"/>
        <v>0</v>
      </c>
      <c r="S226" s="242">
        <f t="shared" si="138"/>
        <v>0</v>
      </c>
      <c r="T226" s="242">
        <f t="shared" si="139"/>
        <v>0</v>
      </c>
    </row>
    <row r="227" spans="1:20" s="242" customFormat="1" ht="16.149999999999999" customHeight="1">
      <c r="A227" s="298" t="s">
        <v>460</v>
      </c>
      <c r="B227" s="298" t="str">
        <f>種目一覧!E198</f>
        <v>　</v>
      </c>
      <c r="C227" s="299">
        <f>種目一覧!G198</f>
        <v>0</v>
      </c>
      <c r="D227" s="298" t="str">
        <f>種目一覧!F198</f>
        <v>　</v>
      </c>
      <c r="E227" s="298" t="str">
        <f t="shared" si="133"/>
        <v/>
      </c>
      <c r="F227" s="298" t="str">
        <f>種目一覧!H198</f>
        <v>M-100Br</v>
      </c>
      <c r="H227" s="300">
        <f>種目一覧!L198</f>
        <v>99999</v>
      </c>
      <c r="I227" s="301" t="str">
        <f t="shared" si="134"/>
        <v/>
      </c>
      <c r="J227" s="301"/>
      <c r="K227" s="302">
        <f t="shared" si="135"/>
        <v>99999</v>
      </c>
      <c r="L227" s="303" t="str">
        <f t="shared" si="136"/>
        <v/>
      </c>
      <c r="M227" s="304">
        <f t="shared" si="137"/>
        <v>0</v>
      </c>
      <c r="N227" s="305">
        <f t="shared" si="138"/>
        <v>0</v>
      </c>
      <c r="O227" s="300">
        <f t="shared" si="138"/>
        <v>0</v>
      </c>
      <c r="P227" s="299">
        <f t="shared" si="138"/>
        <v>0</v>
      </c>
      <c r="Q227" s="299">
        <f t="shared" si="138"/>
        <v>0</v>
      </c>
      <c r="R227" s="299">
        <f t="shared" si="138"/>
        <v>0</v>
      </c>
      <c r="S227" s="300">
        <f t="shared" si="138"/>
        <v>0</v>
      </c>
      <c r="T227" s="300">
        <f t="shared" si="139"/>
        <v>0</v>
      </c>
    </row>
    <row r="228" spans="1:20" s="306" customFormat="1" ht="16.149999999999999" customHeight="1">
      <c r="A228" s="307" t="s">
        <v>460</v>
      </c>
      <c r="B228" s="211" t="s">
        <v>456</v>
      </c>
      <c r="C228" s="308">
        <v>10437</v>
      </c>
      <c r="F228" s="211" t="str">
        <f>F227</f>
        <v>M-100Br</v>
      </c>
      <c r="G228" s="211" t="s">
        <v>379</v>
      </c>
      <c r="N228" s="309">
        <f t="shared" ref="N228:S228" si="140">SUM(N214:N227)</f>
        <v>0</v>
      </c>
      <c r="O228" s="310">
        <f t="shared" si="140"/>
        <v>0</v>
      </c>
      <c r="P228" s="308">
        <f t="shared" si="140"/>
        <v>0</v>
      </c>
      <c r="Q228" s="308">
        <f t="shared" si="140"/>
        <v>0</v>
      </c>
      <c r="R228" s="308">
        <f t="shared" si="140"/>
        <v>0</v>
      </c>
      <c r="S228" s="310">
        <f t="shared" si="140"/>
        <v>0</v>
      </c>
    </row>
    <row r="229" spans="1:20" s="306" customFormat="1" ht="16.149999999999999" customHeight="1">
      <c r="A229" s="44" t="s">
        <v>460</v>
      </c>
      <c r="N229" s="311" t="str">
        <f t="shared" ref="N229:S229" si="141">IF(COUNTIF(N214:N227,"&lt;&gt;0")&gt;2,"警告！","")</f>
        <v/>
      </c>
      <c r="O229" s="312" t="str">
        <f t="shared" si="141"/>
        <v/>
      </c>
      <c r="P229" s="46" t="str">
        <f t="shared" si="141"/>
        <v/>
      </c>
      <c r="Q229" s="46" t="str">
        <f t="shared" si="141"/>
        <v/>
      </c>
      <c r="R229" s="46" t="str">
        <f t="shared" si="141"/>
        <v/>
      </c>
      <c r="S229" s="312" t="str">
        <f t="shared" si="141"/>
        <v/>
      </c>
    </row>
    <row r="230" spans="1:20" s="242" customFormat="1" ht="16.149999999999999" customHeight="1">
      <c r="A230" s="313" t="s">
        <v>117</v>
      </c>
      <c r="B230" s="319">
        <f>種目一覧!E199</f>
        <v>0</v>
      </c>
      <c r="C230" s="313">
        <f>種目一覧!G199</f>
        <v>0</v>
      </c>
      <c r="D230" s="313">
        <f>種目一覧!F199</f>
        <v>0</v>
      </c>
      <c r="E230" s="313" t="str">
        <f t="shared" ref="E230:E243" si="142">IF(K230&lt;=C$244,"※","")</f>
        <v/>
      </c>
      <c r="F230" s="313" t="str">
        <f>種目一覧!H199</f>
        <v>M-50Fly</v>
      </c>
      <c r="H230" s="314">
        <f>種目一覧!L199</f>
        <v>99999</v>
      </c>
      <c r="I230" s="315" t="str">
        <f t="shared" ref="I230:I243" si="143">IF(H230=99999,"",RANK(H230,H$230:H$243,1))</f>
        <v/>
      </c>
      <c r="J230" s="315"/>
      <c r="K230" s="316">
        <f t="shared" ref="K230:K243" si="144">IF(J230="",99999,IF(J230&gt;2,99999,H230))</f>
        <v>99999</v>
      </c>
      <c r="L230" s="292" t="str">
        <f t="shared" ref="L230:L243" si="145">IF(K230=99999,"",RANK(K230,K$230:K$243,1))</f>
        <v/>
      </c>
      <c r="M230" s="317">
        <f t="shared" ref="M230:M243" si="146">IF(L230="",0,IF(L230=1,7,IF(L230=2,6,IF(L230=3,5,IF(L230=4,4,IF(L230=5,3,IF(L230=6,2,IF(L230=7,1,0))))))))</f>
        <v>0</v>
      </c>
      <c r="N230" s="318">
        <f t="shared" ref="N230:S243" si="147">IF($B230=N$2,$M230,0)</f>
        <v>0</v>
      </c>
      <c r="O230" s="314">
        <f t="shared" si="147"/>
        <v>0</v>
      </c>
      <c r="P230" s="319">
        <f t="shared" si="147"/>
        <v>0</v>
      </c>
      <c r="Q230" s="319">
        <f t="shared" si="147"/>
        <v>0</v>
      </c>
      <c r="R230" s="319">
        <f t="shared" si="147"/>
        <v>0</v>
      </c>
      <c r="S230" s="314">
        <f t="shared" si="147"/>
        <v>0</v>
      </c>
      <c r="T230" s="314">
        <f t="shared" ref="T230:T243" si="148">SUM(N230:S230)-M230</f>
        <v>0</v>
      </c>
    </row>
    <row r="231" spans="1:20" s="242" customFormat="1" ht="16.149999999999999" customHeight="1">
      <c r="A231" s="289" t="s">
        <v>117</v>
      </c>
      <c r="B231" s="287">
        <f>種目一覧!E200</f>
        <v>0</v>
      </c>
      <c r="C231" s="287">
        <f>種目一覧!G200</f>
        <v>0</v>
      </c>
      <c r="D231" s="287">
        <f>種目一覧!F200</f>
        <v>0</v>
      </c>
      <c r="E231" s="289" t="str">
        <f t="shared" si="142"/>
        <v/>
      </c>
      <c r="F231" s="289" t="str">
        <f>種目一覧!H200</f>
        <v>M-50Fly</v>
      </c>
      <c r="H231" s="242">
        <f>種目一覧!L200</f>
        <v>99999</v>
      </c>
      <c r="I231" s="290" t="str">
        <f t="shared" si="143"/>
        <v/>
      </c>
      <c r="J231" s="290"/>
      <c r="K231" s="295">
        <f t="shared" si="144"/>
        <v>99999</v>
      </c>
      <c r="L231" s="292" t="str">
        <f t="shared" si="145"/>
        <v/>
      </c>
      <c r="M231" s="296">
        <f t="shared" si="146"/>
        <v>0</v>
      </c>
      <c r="N231" s="297">
        <f t="shared" si="147"/>
        <v>0</v>
      </c>
      <c r="O231" s="242">
        <f t="shared" si="147"/>
        <v>0</v>
      </c>
      <c r="P231" s="287">
        <f t="shared" si="147"/>
        <v>0</v>
      </c>
      <c r="Q231" s="287">
        <f t="shared" si="147"/>
        <v>0</v>
      </c>
      <c r="R231" s="287">
        <f t="shared" si="147"/>
        <v>0</v>
      </c>
      <c r="S231" s="242">
        <f t="shared" si="147"/>
        <v>0</v>
      </c>
      <c r="T231" s="242">
        <f t="shared" si="148"/>
        <v>0</v>
      </c>
    </row>
    <row r="232" spans="1:20" s="242" customFormat="1" ht="16.149999999999999" customHeight="1">
      <c r="A232" s="289" t="s">
        <v>117</v>
      </c>
      <c r="B232" s="287">
        <f>種目一覧!E201</f>
        <v>0</v>
      </c>
      <c r="C232" s="287">
        <f>種目一覧!G201</f>
        <v>0</v>
      </c>
      <c r="D232" s="287">
        <f>種目一覧!F201</f>
        <v>0</v>
      </c>
      <c r="E232" s="289" t="str">
        <f t="shared" si="142"/>
        <v/>
      </c>
      <c r="F232" s="289" t="str">
        <f>種目一覧!H201</f>
        <v>M-50Fly</v>
      </c>
      <c r="H232" s="242">
        <f>種目一覧!L201</f>
        <v>99999</v>
      </c>
      <c r="I232" s="290" t="str">
        <f t="shared" si="143"/>
        <v/>
      </c>
      <c r="J232" s="290"/>
      <c r="K232" s="295">
        <f t="shared" si="144"/>
        <v>99999</v>
      </c>
      <c r="L232" s="292" t="str">
        <f t="shared" si="145"/>
        <v/>
      </c>
      <c r="M232" s="296">
        <f t="shared" si="146"/>
        <v>0</v>
      </c>
      <c r="N232" s="297">
        <f t="shared" si="147"/>
        <v>0</v>
      </c>
      <c r="O232" s="242">
        <f t="shared" si="147"/>
        <v>0</v>
      </c>
      <c r="P232" s="287">
        <f t="shared" si="147"/>
        <v>0</v>
      </c>
      <c r="Q232" s="287">
        <f t="shared" si="147"/>
        <v>0</v>
      </c>
      <c r="R232" s="287">
        <f t="shared" si="147"/>
        <v>0</v>
      </c>
      <c r="S232" s="242">
        <f t="shared" si="147"/>
        <v>0</v>
      </c>
      <c r="T232" s="242">
        <f t="shared" si="148"/>
        <v>0</v>
      </c>
    </row>
    <row r="233" spans="1:20" s="242" customFormat="1" ht="16.149999999999999" customHeight="1">
      <c r="A233" s="289" t="s">
        <v>117</v>
      </c>
      <c r="B233" s="287">
        <f>種目一覧!E202</f>
        <v>0</v>
      </c>
      <c r="C233" s="287">
        <f>種目一覧!G202</f>
        <v>0</v>
      </c>
      <c r="D233" s="287">
        <f>種目一覧!F202</f>
        <v>0</v>
      </c>
      <c r="E233" s="289" t="str">
        <f t="shared" si="142"/>
        <v/>
      </c>
      <c r="F233" s="289" t="str">
        <f>種目一覧!H202</f>
        <v>M-50Fly</v>
      </c>
      <c r="H233" s="242">
        <f>種目一覧!L202</f>
        <v>99999</v>
      </c>
      <c r="I233" s="290" t="str">
        <f t="shared" si="143"/>
        <v/>
      </c>
      <c r="J233" s="290"/>
      <c r="K233" s="295">
        <f t="shared" si="144"/>
        <v>99999</v>
      </c>
      <c r="L233" s="292" t="str">
        <f t="shared" si="145"/>
        <v/>
      </c>
      <c r="M233" s="296">
        <f t="shared" si="146"/>
        <v>0</v>
      </c>
      <c r="N233" s="297">
        <f t="shared" si="147"/>
        <v>0</v>
      </c>
      <c r="O233" s="242">
        <f t="shared" si="147"/>
        <v>0</v>
      </c>
      <c r="P233" s="287">
        <f t="shared" si="147"/>
        <v>0</v>
      </c>
      <c r="Q233" s="287">
        <f t="shared" si="147"/>
        <v>0</v>
      </c>
      <c r="R233" s="287">
        <f t="shared" si="147"/>
        <v>0</v>
      </c>
      <c r="S233" s="242">
        <f t="shared" si="147"/>
        <v>0</v>
      </c>
      <c r="T233" s="242">
        <f t="shared" si="148"/>
        <v>0</v>
      </c>
    </row>
    <row r="234" spans="1:20" s="242" customFormat="1" ht="16.149999999999999" customHeight="1">
      <c r="A234" s="289" t="s">
        <v>117</v>
      </c>
      <c r="B234" s="287">
        <f>種目一覧!E203</f>
        <v>0</v>
      </c>
      <c r="C234" s="287">
        <f>種目一覧!G203</f>
        <v>0</v>
      </c>
      <c r="D234" s="287">
        <f>種目一覧!F203</f>
        <v>0</v>
      </c>
      <c r="E234" s="289" t="str">
        <f t="shared" si="142"/>
        <v/>
      </c>
      <c r="F234" s="289" t="str">
        <f>種目一覧!H203</f>
        <v>M-50Fly</v>
      </c>
      <c r="H234" s="242">
        <f>種目一覧!L203</f>
        <v>99999</v>
      </c>
      <c r="I234" s="290" t="str">
        <f t="shared" si="143"/>
        <v/>
      </c>
      <c r="J234" s="290"/>
      <c r="K234" s="295">
        <f t="shared" si="144"/>
        <v>99999</v>
      </c>
      <c r="L234" s="292" t="str">
        <f t="shared" si="145"/>
        <v/>
      </c>
      <c r="M234" s="296">
        <f t="shared" si="146"/>
        <v>0</v>
      </c>
      <c r="N234" s="297">
        <f t="shared" si="147"/>
        <v>0</v>
      </c>
      <c r="O234" s="242">
        <f t="shared" si="147"/>
        <v>0</v>
      </c>
      <c r="P234" s="287">
        <f t="shared" si="147"/>
        <v>0</v>
      </c>
      <c r="Q234" s="287">
        <f t="shared" si="147"/>
        <v>0</v>
      </c>
      <c r="R234" s="287">
        <f t="shared" si="147"/>
        <v>0</v>
      </c>
      <c r="S234" s="242">
        <f t="shared" si="147"/>
        <v>0</v>
      </c>
      <c r="T234" s="242">
        <f t="shared" si="148"/>
        <v>0</v>
      </c>
    </row>
    <row r="235" spans="1:20" s="242" customFormat="1" ht="16.149999999999999" customHeight="1">
      <c r="A235" s="289" t="s">
        <v>117</v>
      </c>
      <c r="B235" s="287">
        <f>種目一覧!E204</f>
        <v>0</v>
      </c>
      <c r="C235" s="287">
        <f>種目一覧!G204</f>
        <v>0</v>
      </c>
      <c r="D235" s="287">
        <f>種目一覧!F204</f>
        <v>0</v>
      </c>
      <c r="E235" s="289" t="str">
        <f t="shared" si="142"/>
        <v/>
      </c>
      <c r="F235" s="289" t="str">
        <f>種目一覧!H204</f>
        <v>M-50Fly</v>
      </c>
      <c r="H235" s="242">
        <f>種目一覧!L204</f>
        <v>99999</v>
      </c>
      <c r="I235" s="290" t="str">
        <f t="shared" si="143"/>
        <v/>
      </c>
      <c r="J235" s="290"/>
      <c r="K235" s="295">
        <f t="shared" si="144"/>
        <v>99999</v>
      </c>
      <c r="L235" s="292" t="str">
        <f t="shared" si="145"/>
        <v/>
      </c>
      <c r="M235" s="296">
        <f t="shared" si="146"/>
        <v>0</v>
      </c>
      <c r="N235" s="297">
        <f t="shared" si="147"/>
        <v>0</v>
      </c>
      <c r="O235" s="242">
        <f t="shared" si="147"/>
        <v>0</v>
      </c>
      <c r="P235" s="287">
        <f t="shared" si="147"/>
        <v>0</v>
      </c>
      <c r="Q235" s="287">
        <f t="shared" si="147"/>
        <v>0</v>
      </c>
      <c r="R235" s="287">
        <f t="shared" si="147"/>
        <v>0</v>
      </c>
      <c r="S235" s="242">
        <f t="shared" si="147"/>
        <v>0</v>
      </c>
      <c r="T235" s="242">
        <f t="shared" si="148"/>
        <v>0</v>
      </c>
    </row>
    <row r="236" spans="1:20" s="242" customFormat="1" ht="16.149999999999999" customHeight="1">
      <c r="A236" s="289" t="s">
        <v>117</v>
      </c>
      <c r="B236" s="287">
        <f>種目一覧!E205</f>
        <v>0</v>
      </c>
      <c r="C236" s="287">
        <f>種目一覧!G205</f>
        <v>0</v>
      </c>
      <c r="D236" s="287">
        <f>種目一覧!F205</f>
        <v>0</v>
      </c>
      <c r="E236" s="289" t="str">
        <f t="shared" si="142"/>
        <v/>
      </c>
      <c r="F236" s="289" t="str">
        <f>種目一覧!H205</f>
        <v>M-50Fly</v>
      </c>
      <c r="H236" s="242">
        <f>種目一覧!L205</f>
        <v>99999</v>
      </c>
      <c r="I236" s="290" t="str">
        <f t="shared" si="143"/>
        <v/>
      </c>
      <c r="J236" s="290"/>
      <c r="K236" s="295">
        <f t="shared" si="144"/>
        <v>99999</v>
      </c>
      <c r="L236" s="292" t="str">
        <f t="shared" si="145"/>
        <v/>
      </c>
      <c r="M236" s="296">
        <f t="shared" si="146"/>
        <v>0</v>
      </c>
      <c r="N236" s="297">
        <f t="shared" si="147"/>
        <v>0</v>
      </c>
      <c r="O236" s="242">
        <f t="shared" si="147"/>
        <v>0</v>
      </c>
      <c r="P236" s="287">
        <f t="shared" si="147"/>
        <v>0</v>
      </c>
      <c r="Q236" s="287">
        <f t="shared" si="147"/>
        <v>0</v>
      </c>
      <c r="R236" s="287">
        <f t="shared" si="147"/>
        <v>0</v>
      </c>
      <c r="S236" s="242">
        <f t="shared" si="147"/>
        <v>0</v>
      </c>
      <c r="T236" s="242">
        <f t="shared" si="148"/>
        <v>0</v>
      </c>
    </row>
    <row r="237" spans="1:20" s="242" customFormat="1" ht="16.149999999999999" customHeight="1">
      <c r="A237" s="289" t="s">
        <v>117</v>
      </c>
      <c r="B237" s="289" t="str">
        <f>種目一覧!E206</f>
        <v>みずほ</v>
      </c>
      <c r="C237" s="289" t="str">
        <f>種目一覧!G206</f>
        <v>つつい　かいと</v>
      </c>
      <c r="D237" s="289" t="str">
        <f>種目一覧!F206</f>
        <v>筒井　開人</v>
      </c>
      <c r="E237" s="289" t="str">
        <f t="shared" si="142"/>
        <v/>
      </c>
      <c r="F237" s="289" t="str">
        <f>種目一覧!H206</f>
        <v>M-50Fly</v>
      </c>
      <c r="H237" s="242">
        <f>種目一覧!L206</f>
        <v>99999</v>
      </c>
      <c r="I237" s="290" t="str">
        <f t="shared" si="143"/>
        <v/>
      </c>
      <c r="J237" s="290"/>
      <c r="K237" s="295">
        <f t="shared" si="144"/>
        <v>99999</v>
      </c>
      <c r="L237" s="292" t="str">
        <f t="shared" si="145"/>
        <v/>
      </c>
      <c r="M237" s="296">
        <f t="shared" si="146"/>
        <v>0</v>
      </c>
      <c r="N237" s="297">
        <f t="shared" si="147"/>
        <v>0</v>
      </c>
      <c r="O237" s="242">
        <f t="shared" si="147"/>
        <v>0</v>
      </c>
      <c r="P237" s="287">
        <f t="shared" si="147"/>
        <v>0</v>
      </c>
      <c r="Q237" s="287">
        <f t="shared" si="147"/>
        <v>0</v>
      </c>
      <c r="R237" s="287">
        <f t="shared" si="147"/>
        <v>0</v>
      </c>
      <c r="S237" s="242">
        <f t="shared" si="147"/>
        <v>0</v>
      </c>
      <c r="T237" s="242">
        <f t="shared" si="148"/>
        <v>0</v>
      </c>
    </row>
    <row r="238" spans="1:20" s="242" customFormat="1" ht="16.149999999999999" customHeight="1">
      <c r="A238" s="289" t="s">
        <v>117</v>
      </c>
      <c r="B238" s="289" t="str">
        <f>種目一覧!E207</f>
        <v>三菱UFJ銀行</v>
      </c>
      <c r="C238" s="289" t="str">
        <f>種目一覧!G207</f>
        <v>みずの　せいごう</v>
      </c>
      <c r="D238" s="289" t="str">
        <f>種目一覧!F207</f>
        <v>水野　誠豪</v>
      </c>
      <c r="E238" s="289" t="str">
        <f t="shared" si="142"/>
        <v/>
      </c>
      <c r="F238" s="289" t="str">
        <f>種目一覧!H207</f>
        <v>M-50Fly</v>
      </c>
      <c r="H238" s="242">
        <f>種目一覧!L207</f>
        <v>99999</v>
      </c>
      <c r="I238" s="290" t="str">
        <f t="shared" si="143"/>
        <v/>
      </c>
      <c r="J238" s="290"/>
      <c r="K238" s="295">
        <f t="shared" si="144"/>
        <v>99999</v>
      </c>
      <c r="L238" s="292" t="str">
        <f t="shared" si="145"/>
        <v/>
      </c>
      <c r="M238" s="296">
        <f t="shared" si="146"/>
        <v>0</v>
      </c>
      <c r="N238" s="297">
        <f t="shared" si="147"/>
        <v>0</v>
      </c>
      <c r="O238" s="242">
        <f t="shared" si="147"/>
        <v>0</v>
      </c>
      <c r="P238" s="287">
        <f t="shared" si="147"/>
        <v>0</v>
      </c>
      <c r="Q238" s="287">
        <f t="shared" si="147"/>
        <v>0</v>
      </c>
      <c r="R238" s="287">
        <f t="shared" si="147"/>
        <v>0</v>
      </c>
      <c r="S238" s="242">
        <f t="shared" si="147"/>
        <v>0</v>
      </c>
      <c r="T238" s="242">
        <f t="shared" si="148"/>
        <v>0</v>
      </c>
    </row>
    <row r="239" spans="1:20" s="242" customFormat="1" ht="16.149999999999999" customHeight="1">
      <c r="A239" s="289" t="s">
        <v>117</v>
      </c>
      <c r="B239" s="289" t="str">
        <f>種目一覧!E208</f>
        <v>　</v>
      </c>
      <c r="C239" s="287">
        <f>種目一覧!G208</f>
        <v>0</v>
      </c>
      <c r="D239" s="289" t="str">
        <f>種目一覧!F208</f>
        <v>　</v>
      </c>
      <c r="E239" s="289" t="str">
        <f t="shared" si="142"/>
        <v/>
      </c>
      <c r="F239" s="289" t="str">
        <f>種目一覧!H208</f>
        <v>M-50Fly</v>
      </c>
      <c r="H239" s="242">
        <f>種目一覧!L208</f>
        <v>99999</v>
      </c>
      <c r="I239" s="290" t="str">
        <f t="shared" si="143"/>
        <v/>
      </c>
      <c r="J239" s="290"/>
      <c r="K239" s="295">
        <f t="shared" si="144"/>
        <v>99999</v>
      </c>
      <c r="L239" s="292" t="str">
        <f t="shared" si="145"/>
        <v/>
      </c>
      <c r="M239" s="296">
        <f t="shared" si="146"/>
        <v>0</v>
      </c>
      <c r="N239" s="297">
        <f t="shared" si="147"/>
        <v>0</v>
      </c>
      <c r="O239" s="242">
        <f t="shared" si="147"/>
        <v>0</v>
      </c>
      <c r="P239" s="287">
        <f t="shared" si="147"/>
        <v>0</v>
      </c>
      <c r="Q239" s="287">
        <f t="shared" si="147"/>
        <v>0</v>
      </c>
      <c r="R239" s="287">
        <f t="shared" si="147"/>
        <v>0</v>
      </c>
      <c r="S239" s="242">
        <f t="shared" si="147"/>
        <v>0</v>
      </c>
      <c r="T239" s="242">
        <f t="shared" si="148"/>
        <v>0</v>
      </c>
    </row>
    <row r="240" spans="1:20" s="242" customFormat="1" ht="16.149999999999999" customHeight="1">
      <c r="A240" s="289" t="s">
        <v>117</v>
      </c>
      <c r="B240" s="289" t="str">
        <f>種目一覧!E209</f>
        <v>　</v>
      </c>
      <c r="C240" s="287">
        <f>種目一覧!G209</f>
        <v>0</v>
      </c>
      <c r="D240" s="289" t="str">
        <f>種目一覧!F209</f>
        <v>　</v>
      </c>
      <c r="E240" s="289" t="str">
        <f t="shared" si="142"/>
        <v/>
      </c>
      <c r="F240" s="289" t="str">
        <f>種目一覧!H209</f>
        <v>M-50Fly</v>
      </c>
      <c r="H240" s="242">
        <f>種目一覧!L209</f>
        <v>99999</v>
      </c>
      <c r="I240" s="290" t="str">
        <f t="shared" si="143"/>
        <v/>
      </c>
      <c r="J240" s="290"/>
      <c r="K240" s="295">
        <f t="shared" si="144"/>
        <v>99999</v>
      </c>
      <c r="L240" s="292" t="str">
        <f t="shared" si="145"/>
        <v/>
      </c>
      <c r="M240" s="296">
        <f t="shared" si="146"/>
        <v>0</v>
      </c>
      <c r="N240" s="297">
        <f t="shared" si="147"/>
        <v>0</v>
      </c>
      <c r="O240" s="242">
        <f t="shared" si="147"/>
        <v>0</v>
      </c>
      <c r="P240" s="287">
        <f t="shared" si="147"/>
        <v>0</v>
      </c>
      <c r="Q240" s="287">
        <f t="shared" si="147"/>
        <v>0</v>
      </c>
      <c r="R240" s="287">
        <f t="shared" si="147"/>
        <v>0</v>
      </c>
      <c r="S240" s="242">
        <f t="shared" si="147"/>
        <v>0</v>
      </c>
      <c r="T240" s="242">
        <f t="shared" si="148"/>
        <v>0</v>
      </c>
    </row>
    <row r="241" spans="1:20" s="242" customFormat="1" ht="16.149999999999999" customHeight="1">
      <c r="A241" s="289" t="s">
        <v>117</v>
      </c>
      <c r="B241" s="289" t="str">
        <f>種目一覧!E210</f>
        <v>　</v>
      </c>
      <c r="C241" s="287">
        <f>種目一覧!G210</f>
        <v>0</v>
      </c>
      <c r="D241" s="289" t="str">
        <f>種目一覧!F210</f>
        <v>　</v>
      </c>
      <c r="E241" s="289" t="str">
        <f t="shared" si="142"/>
        <v/>
      </c>
      <c r="F241" s="289" t="str">
        <f>種目一覧!H210</f>
        <v>M-50Fly</v>
      </c>
      <c r="H241" s="242">
        <f>種目一覧!L210</f>
        <v>99999</v>
      </c>
      <c r="I241" s="290" t="str">
        <f t="shared" si="143"/>
        <v/>
      </c>
      <c r="J241" s="290"/>
      <c r="K241" s="295">
        <f t="shared" si="144"/>
        <v>99999</v>
      </c>
      <c r="L241" s="292" t="str">
        <f t="shared" si="145"/>
        <v/>
      </c>
      <c r="M241" s="296">
        <f t="shared" si="146"/>
        <v>0</v>
      </c>
      <c r="N241" s="297">
        <f t="shared" si="147"/>
        <v>0</v>
      </c>
      <c r="O241" s="242">
        <f t="shared" si="147"/>
        <v>0</v>
      </c>
      <c r="P241" s="287">
        <f t="shared" si="147"/>
        <v>0</v>
      </c>
      <c r="Q241" s="287">
        <f t="shared" si="147"/>
        <v>0</v>
      </c>
      <c r="R241" s="287">
        <f t="shared" si="147"/>
        <v>0</v>
      </c>
      <c r="S241" s="242">
        <f t="shared" si="147"/>
        <v>0</v>
      </c>
      <c r="T241" s="242">
        <f t="shared" si="148"/>
        <v>0</v>
      </c>
    </row>
    <row r="242" spans="1:20" s="242" customFormat="1" ht="16.149999999999999" customHeight="1">
      <c r="A242" s="289" t="s">
        <v>117</v>
      </c>
      <c r="B242" s="289" t="str">
        <f>種目一覧!E211</f>
        <v>　</v>
      </c>
      <c r="C242" s="287">
        <f>種目一覧!G211</f>
        <v>0</v>
      </c>
      <c r="D242" s="289" t="str">
        <f>種目一覧!F211</f>
        <v>　</v>
      </c>
      <c r="E242" s="289" t="str">
        <f t="shared" si="142"/>
        <v/>
      </c>
      <c r="F242" s="289" t="str">
        <f>種目一覧!H211</f>
        <v>M-50Fly</v>
      </c>
      <c r="H242" s="242">
        <f>種目一覧!L211</f>
        <v>99999</v>
      </c>
      <c r="I242" s="290" t="str">
        <f t="shared" si="143"/>
        <v/>
      </c>
      <c r="J242" s="290"/>
      <c r="K242" s="295">
        <f t="shared" si="144"/>
        <v>99999</v>
      </c>
      <c r="L242" s="292" t="str">
        <f t="shared" si="145"/>
        <v/>
      </c>
      <c r="M242" s="296">
        <f t="shared" si="146"/>
        <v>0</v>
      </c>
      <c r="N242" s="297">
        <f t="shared" si="147"/>
        <v>0</v>
      </c>
      <c r="O242" s="242">
        <f t="shared" si="147"/>
        <v>0</v>
      </c>
      <c r="P242" s="287">
        <f t="shared" si="147"/>
        <v>0</v>
      </c>
      <c r="Q242" s="287">
        <f t="shared" si="147"/>
        <v>0</v>
      </c>
      <c r="R242" s="287">
        <f t="shared" si="147"/>
        <v>0</v>
      </c>
      <c r="S242" s="242">
        <f t="shared" si="147"/>
        <v>0</v>
      </c>
      <c r="T242" s="242">
        <f t="shared" si="148"/>
        <v>0</v>
      </c>
    </row>
    <row r="243" spans="1:20" s="242" customFormat="1" ht="16.149999999999999" customHeight="1">
      <c r="A243" s="298" t="s">
        <v>117</v>
      </c>
      <c r="B243" s="298" t="str">
        <f>種目一覧!E212</f>
        <v>　</v>
      </c>
      <c r="C243" s="299">
        <f>種目一覧!G212</f>
        <v>0</v>
      </c>
      <c r="D243" s="298" t="str">
        <f>種目一覧!F212</f>
        <v>　</v>
      </c>
      <c r="E243" s="298" t="str">
        <f t="shared" si="142"/>
        <v/>
      </c>
      <c r="F243" s="298" t="str">
        <f>種目一覧!H212</f>
        <v>M-50Fly</v>
      </c>
      <c r="H243" s="300">
        <f>種目一覧!L212</f>
        <v>99999</v>
      </c>
      <c r="I243" s="301" t="str">
        <f t="shared" si="143"/>
        <v/>
      </c>
      <c r="J243" s="301"/>
      <c r="K243" s="302">
        <f t="shared" si="144"/>
        <v>99999</v>
      </c>
      <c r="L243" s="303" t="str">
        <f t="shared" si="145"/>
        <v/>
      </c>
      <c r="M243" s="304">
        <f t="shared" si="146"/>
        <v>0</v>
      </c>
      <c r="N243" s="305">
        <f t="shared" si="147"/>
        <v>0</v>
      </c>
      <c r="O243" s="300">
        <f t="shared" si="147"/>
        <v>0</v>
      </c>
      <c r="P243" s="299">
        <f t="shared" si="147"/>
        <v>0</v>
      </c>
      <c r="Q243" s="299">
        <f t="shared" si="147"/>
        <v>0</v>
      </c>
      <c r="R243" s="299">
        <f t="shared" si="147"/>
        <v>0</v>
      </c>
      <c r="S243" s="300">
        <f t="shared" si="147"/>
        <v>0</v>
      </c>
      <c r="T243" s="300">
        <f t="shared" si="148"/>
        <v>0</v>
      </c>
    </row>
    <row r="244" spans="1:20" s="306" customFormat="1" ht="16.149999999999999" customHeight="1">
      <c r="A244" s="307" t="s">
        <v>117</v>
      </c>
      <c r="B244" s="211" t="s">
        <v>456</v>
      </c>
      <c r="C244" s="308">
        <v>2487</v>
      </c>
      <c r="F244" s="211" t="str">
        <f>F243</f>
        <v>M-50Fly</v>
      </c>
      <c r="G244" s="211" t="s">
        <v>387</v>
      </c>
      <c r="N244" s="309">
        <f t="shared" ref="N244:S244" si="149">SUM(N237:N243)</f>
        <v>0</v>
      </c>
      <c r="O244" s="310">
        <f t="shared" si="149"/>
        <v>0</v>
      </c>
      <c r="P244" s="308">
        <f t="shared" si="149"/>
        <v>0</v>
      </c>
      <c r="Q244" s="308">
        <f t="shared" si="149"/>
        <v>0</v>
      </c>
      <c r="R244" s="308">
        <f t="shared" si="149"/>
        <v>0</v>
      </c>
      <c r="S244" s="310">
        <f t="shared" si="149"/>
        <v>0</v>
      </c>
    </row>
    <row r="245" spans="1:20" s="306" customFormat="1" ht="16.149999999999999" customHeight="1">
      <c r="A245" s="44" t="s">
        <v>117</v>
      </c>
      <c r="N245" s="311" t="str">
        <f t="shared" ref="N245:S245" si="150">IF(COUNTIF(N237:N243,"&lt;&gt;0")&gt;2,"警告！","")</f>
        <v/>
      </c>
      <c r="O245" s="312" t="str">
        <f t="shared" si="150"/>
        <v/>
      </c>
      <c r="P245" s="46" t="str">
        <f t="shared" si="150"/>
        <v/>
      </c>
      <c r="Q245" s="46" t="str">
        <f t="shared" si="150"/>
        <v/>
      </c>
      <c r="R245" s="46" t="str">
        <f t="shared" si="150"/>
        <v/>
      </c>
      <c r="S245" s="312" t="str">
        <f t="shared" si="150"/>
        <v/>
      </c>
    </row>
    <row r="246" spans="1:20" s="242" customFormat="1" ht="16.149999999999999" customHeight="1">
      <c r="A246" s="313" t="s">
        <v>461</v>
      </c>
      <c r="B246" s="313" t="str">
        <f>種目一覧!E213</f>
        <v>みずほ</v>
      </c>
      <c r="C246" s="313" t="str">
        <f>種目一覧!G213</f>
        <v>ミズホフィナンシャルフループ</v>
      </c>
      <c r="D246" s="313" t="str">
        <f>種目一覧!F213</f>
        <v>みずほFG</v>
      </c>
      <c r="E246" s="313" t="str">
        <f t="shared" ref="E246:E252" si="151">IF(K246&lt;=C$253,"※","")</f>
        <v/>
      </c>
      <c r="F246" s="313" t="str">
        <f>種目一覧!H213</f>
        <v>M-200MR</v>
      </c>
      <c r="H246" s="314">
        <f>種目一覧!L213</f>
        <v>99999</v>
      </c>
      <c r="I246" s="315" t="str">
        <f t="shared" ref="I246:I252" si="152">IF(H246=99999,"",RANK(H246,H$246:H$252,1))</f>
        <v/>
      </c>
      <c r="J246" s="315"/>
      <c r="K246" s="316">
        <f t="shared" ref="K246:K252" si="153">IF(J246="",99999,IF(J246&gt;2,99999,H246))</f>
        <v>99999</v>
      </c>
      <c r="L246" s="292" t="str">
        <f t="shared" ref="L246:L252" si="154">IF(K246=99999,"",RANK(K246,K$246:K$252,1))</f>
        <v/>
      </c>
      <c r="M246" s="317">
        <f t="shared" ref="M246:M252" si="155">IF(L246="",0,IF(L246=1,7,IF(L246=2,6,IF(L246=3,5,IF(L246=4,4,IF(L246=5,3,IF(L246=6,2,IF(L246=7,1,0))))))))</f>
        <v>0</v>
      </c>
      <c r="N246" s="318">
        <f t="shared" ref="N246:S252" si="156">IF($B246=N$2,$M246,0)</f>
        <v>0</v>
      </c>
      <c r="O246" s="314">
        <f t="shared" si="156"/>
        <v>0</v>
      </c>
      <c r="P246" s="319">
        <f t="shared" si="156"/>
        <v>0</v>
      </c>
      <c r="Q246" s="319">
        <f t="shared" si="156"/>
        <v>0</v>
      </c>
      <c r="R246" s="319">
        <f t="shared" si="156"/>
        <v>0</v>
      </c>
      <c r="S246" s="314">
        <f t="shared" si="156"/>
        <v>0</v>
      </c>
      <c r="T246" s="314">
        <f t="shared" ref="T246:T252" si="157">SUM(N246:S246)-M246</f>
        <v>0</v>
      </c>
    </row>
    <row r="247" spans="1:20" s="242" customFormat="1" ht="16.149999999999999" customHeight="1">
      <c r="A247" s="289" t="s">
        <v>461</v>
      </c>
      <c r="B247" s="289" t="str">
        <f>種目一覧!E214</f>
        <v>三井住友銀行</v>
      </c>
      <c r="C247" s="289" t="str">
        <f>種目一覧!G214</f>
        <v>えすえむびーしー</v>
      </c>
      <c r="D247" s="289" t="str">
        <f>種目一覧!F214</f>
        <v>SMBC</v>
      </c>
      <c r="E247" s="289" t="str">
        <f t="shared" si="151"/>
        <v/>
      </c>
      <c r="F247" s="289" t="str">
        <f>種目一覧!H214</f>
        <v>M-200MR</v>
      </c>
      <c r="H247" s="242">
        <f>種目一覧!L214</f>
        <v>99999</v>
      </c>
      <c r="I247" s="290" t="str">
        <f t="shared" si="152"/>
        <v/>
      </c>
      <c r="J247" s="290"/>
      <c r="K247" s="295">
        <f t="shared" si="153"/>
        <v>99999</v>
      </c>
      <c r="L247" s="292" t="str">
        <f t="shared" si="154"/>
        <v/>
      </c>
      <c r="M247" s="296">
        <f t="shared" si="155"/>
        <v>0</v>
      </c>
      <c r="N247" s="297">
        <f t="shared" si="156"/>
        <v>0</v>
      </c>
      <c r="O247" s="242">
        <f t="shared" si="156"/>
        <v>0</v>
      </c>
      <c r="P247" s="287">
        <f t="shared" si="156"/>
        <v>0</v>
      </c>
      <c r="Q247" s="287">
        <f t="shared" si="156"/>
        <v>0</v>
      </c>
      <c r="R247" s="287">
        <f t="shared" si="156"/>
        <v>0</v>
      </c>
      <c r="S247" s="242">
        <f t="shared" si="156"/>
        <v>0</v>
      </c>
      <c r="T247" s="242">
        <f t="shared" si="157"/>
        <v>0</v>
      </c>
    </row>
    <row r="248" spans="1:20" s="242" customFormat="1" ht="16.149999999999999" customHeight="1">
      <c r="A248" s="289" t="s">
        <v>461</v>
      </c>
      <c r="B248" s="289" t="str">
        <f>種目一覧!E215</f>
        <v>三井住友信託</v>
      </c>
      <c r="C248" s="289" t="str">
        <f>種目一覧!G215</f>
        <v>みついすみともしんたく</v>
      </c>
      <c r="D248" s="289" t="str">
        <f>種目一覧!F215</f>
        <v>三井住友信託</v>
      </c>
      <c r="E248" s="289" t="str">
        <f t="shared" si="151"/>
        <v/>
      </c>
      <c r="F248" s="289" t="str">
        <f>種目一覧!H215</f>
        <v>M-200MR</v>
      </c>
      <c r="H248" s="242">
        <f>種目一覧!L215</f>
        <v>99999</v>
      </c>
      <c r="I248" s="290" t="str">
        <f t="shared" si="152"/>
        <v/>
      </c>
      <c r="J248" s="290"/>
      <c r="K248" s="295">
        <f t="shared" si="153"/>
        <v>99999</v>
      </c>
      <c r="L248" s="292" t="str">
        <f t="shared" si="154"/>
        <v/>
      </c>
      <c r="M248" s="296">
        <f t="shared" si="155"/>
        <v>0</v>
      </c>
      <c r="N248" s="297">
        <f t="shared" si="156"/>
        <v>0</v>
      </c>
      <c r="O248" s="242">
        <f t="shared" si="156"/>
        <v>0</v>
      </c>
      <c r="P248" s="287">
        <f t="shared" si="156"/>
        <v>0</v>
      </c>
      <c r="Q248" s="287">
        <f t="shared" si="156"/>
        <v>0</v>
      </c>
      <c r="R248" s="287">
        <f t="shared" si="156"/>
        <v>0</v>
      </c>
      <c r="S248" s="242">
        <f t="shared" si="156"/>
        <v>0</v>
      </c>
      <c r="T248" s="242">
        <f t="shared" si="157"/>
        <v>0</v>
      </c>
    </row>
    <row r="249" spans="1:20" s="242" customFormat="1" ht="16.149999999999999" customHeight="1">
      <c r="A249" s="289" t="s">
        <v>461</v>
      </c>
      <c r="B249" s="289" t="str">
        <f>種目一覧!E216</f>
        <v>　</v>
      </c>
      <c r="C249" s="287">
        <f>種目一覧!G216</f>
        <v>0</v>
      </c>
      <c r="D249" s="289" t="str">
        <f>種目一覧!F216</f>
        <v>　</v>
      </c>
      <c r="E249" s="289" t="str">
        <f t="shared" si="151"/>
        <v/>
      </c>
      <c r="F249" s="289" t="str">
        <f>種目一覧!H216</f>
        <v>M-200MR</v>
      </c>
      <c r="H249" s="242">
        <f>種目一覧!L216</f>
        <v>99999</v>
      </c>
      <c r="I249" s="290" t="str">
        <f t="shared" si="152"/>
        <v/>
      </c>
      <c r="J249" s="290"/>
      <c r="K249" s="295">
        <f t="shared" si="153"/>
        <v>99999</v>
      </c>
      <c r="L249" s="292" t="str">
        <f t="shared" si="154"/>
        <v/>
      </c>
      <c r="M249" s="296">
        <f t="shared" si="155"/>
        <v>0</v>
      </c>
      <c r="N249" s="297">
        <f t="shared" si="156"/>
        <v>0</v>
      </c>
      <c r="O249" s="242">
        <f t="shared" si="156"/>
        <v>0</v>
      </c>
      <c r="P249" s="287">
        <f t="shared" si="156"/>
        <v>0</v>
      </c>
      <c r="Q249" s="287">
        <f t="shared" si="156"/>
        <v>0</v>
      </c>
      <c r="R249" s="287">
        <f t="shared" si="156"/>
        <v>0</v>
      </c>
      <c r="S249" s="242">
        <f t="shared" si="156"/>
        <v>0</v>
      </c>
      <c r="T249" s="242">
        <f t="shared" si="157"/>
        <v>0</v>
      </c>
    </row>
    <row r="250" spans="1:20" s="242" customFormat="1" ht="16.149999999999999" customHeight="1">
      <c r="A250" s="289" t="s">
        <v>461</v>
      </c>
      <c r="B250" s="289" t="str">
        <f>種目一覧!E217</f>
        <v>　</v>
      </c>
      <c r="C250" s="287">
        <f>種目一覧!G217</f>
        <v>0</v>
      </c>
      <c r="D250" s="289" t="str">
        <f>種目一覧!F217</f>
        <v>　</v>
      </c>
      <c r="E250" s="289" t="str">
        <f t="shared" si="151"/>
        <v/>
      </c>
      <c r="F250" s="289" t="str">
        <f>種目一覧!H217</f>
        <v>M-200MR</v>
      </c>
      <c r="H250" s="242">
        <f>種目一覧!L217</f>
        <v>99999</v>
      </c>
      <c r="I250" s="290" t="str">
        <f t="shared" si="152"/>
        <v/>
      </c>
      <c r="J250" s="290"/>
      <c r="K250" s="295">
        <f t="shared" si="153"/>
        <v>99999</v>
      </c>
      <c r="L250" s="292" t="str">
        <f t="shared" si="154"/>
        <v/>
      </c>
      <c r="M250" s="296">
        <f t="shared" si="155"/>
        <v>0</v>
      </c>
      <c r="N250" s="297">
        <f t="shared" si="156"/>
        <v>0</v>
      </c>
      <c r="O250" s="242">
        <f t="shared" si="156"/>
        <v>0</v>
      </c>
      <c r="P250" s="287">
        <f t="shared" si="156"/>
        <v>0</v>
      </c>
      <c r="Q250" s="287">
        <f t="shared" si="156"/>
        <v>0</v>
      </c>
      <c r="R250" s="287">
        <f t="shared" si="156"/>
        <v>0</v>
      </c>
      <c r="S250" s="242">
        <f t="shared" si="156"/>
        <v>0</v>
      </c>
      <c r="T250" s="242">
        <f t="shared" si="157"/>
        <v>0</v>
      </c>
    </row>
    <row r="251" spans="1:20" s="242" customFormat="1" ht="16.149999999999999" customHeight="1">
      <c r="A251" s="289" t="s">
        <v>461</v>
      </c>
      <c r="B251" s="289" t="str">
        <f>種目一覧!E218</f>
        <v>　</v>
      </c>
      <c r="C251" s="287">
        <f>種目一覧!G218</f>
        <v>0</v>
      </c>
      <c r="D251" s="289" t="str">
        <f>種目一覧!F218</f>
        <v>　</v>
      </c>
      <c r="E251" s="289" t="str">
        <f t="shared" si="151"/>
        <v/>
      </c>
      <c r="F251" s="289" t="str">
        <f>種目一覧!H218</f>
        <v>M-200MR</v>
      </c>
      <c r="H251" s="242">
        <f>種目一覧!L218</f>
        <v>99999</v>
      </c>
      <c r="I251" s="290" t="str">
        <f t="shared" si="152"/>
        <v/>
      </c>
      <c r="J251" s="290"/>
      <c r="K251" s="295">
        <f t="shared" si="153"/>
        <v>99999</v>
      </c>
      <c r="L251" s="292" t="str">
        <f t="shared" si="154"/>
        <v/>
      </c>
      <c r="M251" s="296">
        <f t="shared" si="155"/>
        <v>0</v>
      </c>
      <c r="N251" s="297">
        <f t="shared" si="156"/>
        <v>0</v>
      </c>
      <c r="O251" s="242">
        <f t="shared" si="156"/>
        <v>0</v>
      </c>
      <c r="P251" s="287">
        <f t="shared" si="156"/>
        <v>0</v>
      </c>
      <c r="Q251" s="287">
        <f t="shared" si="156"/>
        <v>0</v>
      </c>
      <c r="R251" s="287">
        <f t="shared" si="156"/>
        <v>0</v>
      </c>
      <c r="S251" s="242">
        <f t="shared" si="156"/>
        <v>0</v>
      </c>
      <c r="T251" s="242">
        <f t="shared" si="157"/>
        <v>0</v>
      </c>
    </row>
    <row r="252" spans="1:20" s="242" customFormat="1" ht="16.149999999999999" customHeight="1">
      <c r="A252" s="298" t="s">
        <v>461</v>
      </c>
      <c r="B252" s="298" t="str">
        <f>種目一覧!E219</f>
        <v>　</v>
      </c>
      <c r="C252" s="299">
        <f>種目一覧!G219</f>
        <v>0</v>
      </c>
      <c r="D252" s="298" t="str">
        <f>種目一覧!F219</f>
        <v>　</v>
      </c>
      <c r="E252" s="298" t="str">
        <f t="shared" si="151"/>
        <v/>
      </c>
      <c r="F252" s="298" t="str">
        <f>種目一覧!H219</f>
        <v>M-200MR</v>
      </c>
      <c r="H252" s="300">
        <f>種目一覧!L219</f>
        <v>99999</v>
      </c>
      <c r="I252" s="301" t="str">
        <f t="shared" si="152"/>
        <v/>
      </c>
      <c r="J252" s="301"/>
      <c r="K252" s="302">
        <f t="shared" si="153"/>
        <v>99999</v>
      </c>
      <c r="L252" s="303" t="str">
        <f t="shared" si="154"/>
        <v/>
      </c>
      <c r="M252" s="304">
        <f t="shared" si="155"/>
        <v>0</v>
      </c>
      <c r="N252" s="305">
        <f t="shared" si="156"/>
        <v>0</v>
      </c>
      <c r="O252" s="300">
        <f t="shared" si="156"/>
        <v>0</v>
      </c>
      <c r="P252" s="299">
        <f t="shared" si="156"/>
        <v>0</v>
      </c>
      <c r="Q252" s="299">
        <f t="shared" si="156"/>
        <v>0</v>
      </c>
      <c r="R252" s="299">
        <f t="shared" si="156"/>
        <v>0</v>
      </c>
      <c r="S252" s="300">
        <f t="shared" si="156"/>
        <v>0</v>
      </c>
      <c r="T252" s="300">
        <f t="shared" si="157"/>
        <v>0</v>
      </c>
    </row>
    <row r="253" spans="1:20" s="306" customFormat="1" ht="16.149999999999999" customHeight="1">
      <c r="A253" s="307" t="s">
        <v>461</v>
      </c>
      <c r="B253" s="211" t="s">
        <v>456</v>
      </c>
      <c r="C253" s="308">
        <v>14783</v>
      </c>
      <c r="F253" s="211" t="str">
        <f>F252</f>
        <v>M-200MR</v>
      </c>
      <c r="G253" s="211" t="s">
        <v>381</v>
      </c>
      <c r="N253" s="309">
        <f t="shared" ref="N253:S253" si="158">SUM(N246:N252)</f>
        <v>0</v>
      </c>
      <c r="O253" s="310">
        <f t="shared" si="158"/>
        <v>0</v>
      </c>
      <c r="P253" s="308">
        <f t="shared" si="158"/>
        <v>0</v>
      </c>
      <c r="Q253" s="308">
        <f t="shared" si="158"/>
        <v>0</v>
      </c>
      <c r="R253" s="308">
        <f t="shared" si="158"/>
        <v>0</v>
      </c>
      <c r="S253" s="310">
        <f t="shared" si="158"/>
        <v>0</v>
      </c>
    </row>
    <row r="254" spans="1:20" s="306" customFormat="1" ht="16.149999999999999" customHeight="1">
      <c r="A254" s="44" t="s">
        <v>461</v>
      </c>
      <c r="N254" s="311" t="str">
        <f t="shared" ref="N254:S254" si="159">IF(COUNTIF(N246:N252,"&lt;&gt;0")&gt;2,"警告！","")</f>
        <v/>
      </c>
      <c r="O254" s="312" t="str">
        <f t="shared" si="159"/>
        <v/>
      </c>
      <c r="P254" s="46" t="str">
        <f t="shared" si="159"/>
        <v/>
      </c>
      <c r="Q254" s="46" t="str">
        <f t="shared" si="159"/>
        <v/>
      </c>
      <c r="R254" s="46" t="str">
        <f t="shared" si="159"/>
        <v/>
      </c>
      <c r="S254" s="312" t="str">
        <f t="shared" si="159"/>
        <v/>
      </c>
    </row>
    <row r="255" spans="1:20" s="242" customFormat="1" ht="16.149999999999999" customHeight="1">
      <c r="A255" s="313" t="s">
        <v>152</v>
      </c>
      <c r="B255" s="313" t="str">
        <f>種目一覧!E220</f>
        <v>みずほ</v>
      </c>
      <c r="C255" s="313" t="str">
        <f>種目一覧!G220</f>
        <v>ミズホフィナンシャルフループ</v>
      </c>
      <c r="D255" s="313" t="str">
        <f>種目一覧!F220</f>
        <v>みずほFG</v>
      </c>
      <c r="E255" s="313" t="str">
        <f t="shared" ref="E255:E261" si="160">IF(K255&lt;=C$262,"※","")</f>
        <v/>
      </c>
      <c r="F255" s="313" t="str">
        <f>種目一覧!H220</f>
        <v>M-200R</v>
      </c>
      <c r="H255" s="314">
        <f>種目一覧!L220</f>
        <v>99999</v>
      </c>
      <c r="I255" s="315" t="str">
        <f t="shared" ref="I255:I261" si="161">IF(H255=99999,"",RANK(H255,H$255:H$261,1))</f>
        <v/>
      </c>
      <c r="J255" s="315"/>
      <c r="K255" s="316">
        <f t="shared" ref="K255:K261" si="162">IF(J255="",99999,IF(J255&gt;2,99999,H255))</f>
        <v>99999</v>
      </c>
      <c r="L255" s="292" t="str">
        <f t="shared" ref="L255:L261" si="163">IF(K255=99999,"",RANK(K255,K$255:K$261,1))</f>
        <v/>
      </c>
      <c r="M255" s="317">
        <f t="shared" ref="M255:M261" si="164">IF(L255="",0,IF(L255=1,7,IF(L255=2,6,IF(L255=3,5,IF(L255=4,4,IF(L255=5,3,IF(L255=6,2,IF(L255=7,1,0))))))))</f>
        <v>0</v>
      </c>
      <c r="N255" s="318">
        <f t="shared" ref="N255:S261" si="165">IF($B255=N$2,$M255,0)</f>
        <v>0</v>
      </c>
      <c r="O255" s="314">
        <f t="shared" si="165"/>
        <v>0</v>
      </c>
      <c r="P255" s="319">
        <f t="shared" si="165"/>
        <v>0</v>
      </c>
      <c r="Q255" s="319">
        <f t="shared" si="165"/>
        <v>0</v>
      </c>
      <c r="R255" s="319">
        <f t="shared" si="165"/>
        <v>0</v>
      </c>
      <c r="S255" s="314">
        <f t="shared" si="165"/>
        <v>0</v>
      </c>
      <c r="T255" s="314">
        <f t="shared" ref="T255:T261" si="166">SUM(N255:S255)-M255</f>
        <v>0</v>
      </c>
    </row>
    <row r="256" spans="1:20" s="242" customFormat="1" ht="16.149999999999999" customHeight="1">
      <c r="A256" s="289" t="s">
        <v>152</v>
      </c>
      <c r="B256" s="289" t="str">
        <f>種目一覧!E221</f>
        <v>三井住友銀行</v>
      </c>
      <c r="C256" s="289" t="str">
        <f>種目一覧!G221</f>
        <v>えすえむびーしー</v>
      </c>
      <c r="D256" s="289" t="str">
        <f>種目一覧!F221</f>
        <v>SMBC</v>
      </c>
      <c r="E256" s="289" t="str">
        <f t="shared" si="160"/>
        <v/>
      </c>
      <c r="F256" s="289" t="str">
        <f>種目一覧!H221</f>
        <v>M-200R</v>
      </c>
      <c r="H256" s="242">
        <f>種目一覧!L221</f>
        <v>99999</v>
      </c>
      <c r="I256" s="290" t="str">
        <f t="shared" si="161"/>
        <v/>
      </c>
      <c r="J256" s="290"/>
      <c r="K256" s="295">
        <f t="shared" si="162"/>
        <v>99999</v>
      </c>
      <c r="L256" s="292" t="str">
        <f t="shared" si="163"/>
        <v/>
      </c>
      <c r="M256" s="296">
        <f t="shared" si="164"/>
        <v>0</v>
      </c>
      <c r="N256" s="297">
        <f t="shared" si="165"/>
        <v>0</v>
      </c>
      <c r="O256" s="242">
        <f t="shared" si="165"/>
        <v>0</v>
      </c>
      <c r="P256" s="287">
        <f t="shared" si="165"/>
        <v>0</v>
      </c>
      <c r="Q256" s="287">
        <f t="shared" si="165"/>
        <v>0</v>
      </c>
      <c r="R256" s="287">
        <f t="shared" si="165"/>
        <v>0</v>
      </c>
      <c r="S256" s="242">
        <f t="shared" si="165"/>
        <v>0</v>
      </c>
      <c r="T256" s="242">
        <f t="shared" si="166"/>
        <v>0</v>
      </c>
    </row>
    <row r="257" spans="1:20" s="242" customFormat="1" ht="16.149999999999999" customHeight="1">
      <c r="A257" s="289" t="s">
        <v>152</v>
      </c>
      <c r="B257" s="289" t="str">
        <f>種目一覧!E222</f>
        <v>三井住友信託</v>
      </c>
      <c r="C257" s="289" t="str">
        <f>種目一覧!G222</f>
        <v>みついすみともしんたく</v>
      </c>
      <c r="D257" s="289" t="str">
        <f>種目一覧!F222</f>
        <v>三井住友信託</v>
      </c>
      <c r="E257" s="289" t="str">
        <f t="shared" si="160"/>
        <v/>
      </c>
      <c r="F257" s="289" t="str">
        <f>種目一覧!H222</f>
        <v>M-200R</v>
      </c>
      <c r="H257" s="242">
        <f>種目一覧!L222</f>
        <v>99999</v>
      </c>
      <c r="I257" s="290" t="str">
        <f t="shared" si="161"/>
        <v/>
      </c>
      <c r="J257" s="290"/>
      <c r="K257" s="295">
        <f t="shared" si="162"/>
        <v>99999</v>
      </c>
      <c r="L257" s="292" t="str">
        <f t="shared" si="163"/>
        <v/>
      </c>
      <c r="M257" s="296">
        <f t="shared" si="164"/>
        <v>0</v>
      </c>
      <c r="N257" s="297">
        <f t="shared" si="165"/>
        <v>0</v>
      </c>
      <c r="O257" s="242">
        <f t="shared" si="165"/>
        <v>0</v>
      </c>
      <c r="P257" s="287">
        <f t="shared" si="165"/>
        <v>0</v>
      </c>
      <c r="Q257" s="287">
        <f t="shared" si="165"/>
        <v>0</v>
      </c>
      <c r="R257" s="287">
        <f t="shared" si="165"/>
        <v>0</v>
      </c>
      <c r="S257" s="242">
        <f t="shared" si="165"/>
        <v>0</v>
      </c>
      <c r="T257" s="242">
        <f t="shared" si="166"/>
        <v>0</v>
      </c>
    </row>
    <row r="258" spans="1:20" s="242" customFormat="1" ht="16.149999999999999" customHeight="1">
      <c r="A258" s="289" t="s">
        <v>152</v>
      </c>
      <c r="B258" s="289" t="str">
        <f>種目一覧!E223</f>
        <v>　</v>
      </c>
      <c r="C258" s="287">
        <f>種目一覧!G223</f>
        <v>0</v>
      </c>
      <c r="D258" s="289" t="str">
        <f>種目一覧!F223</f>
        <v>　</v>
      </c>
      <c r="E258" s="289" t="str">
        <f t="shared" si="160"/>
        <v/>
      </c>
      <c r="F258" s="289" t="str">
        <f>種目一覧!H223</f>
        <v>M-200R</v>
      </c>
      <c r="H258" s="242">
        <f>種目一覧!L223</f>
        <v>99999</v>
      </c>
      <c r="I258" s="290" t="str">
        <f t="shared" si="161"/>
        <v/>
      </c>
      <c r="J258" s="290"/>
      <c r="K258" s="295">
        <f t="shared" si="162"/>
        <v>99999</v>
      </c>
      <c r="L258" s="292" t="str">
        <f t="shared" si="163"/>
        <v/>
      </c>
      <c r="M258" s="296">
        <f t="shared" si="164"/>
        <v>0</v>
      </c>
      <c r="N258" s="297">
        <f t="shared" si="165"/>
        <v>0</v>
      </c>
      <c r="O258" s="242">
        <f t="shared" si="165"/>
        <v>0</v>
      </c>
      <c r="P258" s="287">
        <f t="shared" si="165"/>
        <v>0</v>
      </c>
      <c r="Q258" s="287">
        <f t="shared" si="165"/>
        <v>0</v>
      </c>
      <c r="R258" s="287">
        <f t="shared" si="165"/>
        <v>0</v>
      </c>
      <c r="S258" s="242">
        <f t="shared" si="165"/>
        <v>0</v>
      </c>
      <c r="T258" s="242">
        <f t="shared" si="166"/>
        <v>0</v>
      </c>
    </row>
    <row r="259" spans="1:20" s="242" customFormat="1" ht="16.149999999999999" customHeight="1">
      <c r="A259" s="289" t="s">
        <v>152</v>
      </c>
      <c r="B259" s="289" t="str">
        <f>種目一覧!E224</f>
        <v>　</v>
      </c>
      <c r="C259" s="287">
        <f>種目一覧!G224</f>
        <v>0</v>
      </c>
      <c r="D259" s="289" t="str">
        <f>種目一覧!F224</f>
        <v>　</v>
      </c>
      <c r="E259" s="289" t="str">
        <f t="shared" si="160"/>
        <v/>
      </c>
      <c r="F259" s="289" t="str">
        <f>種目一覧!H224</f>
        <v>M-200R</v>
      </c>
      <c r="H259" s="242">
        <f>種目一覧!L224</f>
        <v>99999</v>
      </c>
      <c r="I259" s="290" t="str">
        <f t="shared" si="161"/>
        <v/>
      </c>
      <c r="J259" s="290"/>
      <c r="K259" s="295">
        <f t="shared" si="162"/>
        <v>99999</v>
      </c>
      <c r="L259" s="292" t="str">
        <f t="shared" si="163"/>
        <v/>
      </c>
      <c r="M259" s="296">
        <f t="shared" si="164"/>
        <v>0</v>
      </c>
      <c r="N259" s="297">
        <f t="shared" si="165"/>
        <v>0</v>
      </c>
      <c r="O259" s="242">
        <f t="shared" si="165"/>
        <v>0</v>
      </c>
      <c r="P259" s="287">
        <f t="shared" si="165"/>
        <v>0</v>
      </c>
      <c r="Q259" s="287">
        <f t="shared" si="165"/>
        <v>0</v>
      </c>
      <c r="R259" s="287">
        <f t="shared" si="165"/>
        <v>0</v>
      </c>
      <c r="S259" s="242">
        <f t="shared" si="165"/>
        <v>0</v>
      </c>
      <c r="T259" s="242">
        <f t="shared" si="166"/>
        <v>0</v>
      </c>
    </row>
    <row r="260" spans="1:20" s="242" customFormat="1" ht="16.149999999999999" customHeight="1">
      <c r="A260" s="289" t="s">
        <v>152</v>
      </c>
      <c r="B260" s="289" t="str">
        <f>種目一覧!E225</f>
        <v>　</v>
      </c>
      <c r="C260" s="287">
        <f>種目一覧!G225</f>
        <v>0</v>
      </c>
      <c r="D260" s="289" t="str">
        <f>種目一覧!F225</f>
        <v>　</v>
      </c>
      <c r="E260" s="289" t="str">
        <f t="shared" si="160"/>
        <v/>
      </c>
      <c r="F260" s="289" t="str">
        <f>種目一覧!H225</f>
        <v>M-200R</v>
      </c>
      <c r="H260" s="242">
        <f>種目一覧!L225</f>
        <v>99999</v>
      </c>
      <c r="I260" s="290" t="str">
        <f t="shared" si="161"/>
        <v/>
      </c>
      <c r="J260" s="290"/>
      <c r="K260" s="295">
        <f t="shared" si="162"/>
        <v>99999</v>
      </c>
      <c r="L260" s="292" t="str">
        <f t="shared" si="163"/>
        <v/>
      </c>
      <c r="M260" s="296">
        <f t="shared" si="164"/>
        <v>0</v>
      </c>
      <c r="N260" s="297">
        <f t="shared" si="165"/>
        <v>0</v>
      </c>
      <c r="O260" s="242">
        <f t="shared" si="165"/>
        <v>0</v>
      </c>
      <c r="P260" s="287">
        <f t="shared" si="165"/>
        <v>0</v>
      </c>
      <c r="Q260" s="287">
        <f t="shared" si="165"/>
        <v>0</v>
      </c>
      <c r="R260" s="287">
        <f t="shared" si="165"/>
        <v>0</v>
      </c>
      <c r="S260" s="242">
        <f t="shared" si="165"/>
        <v>0</v>
      </c>
      <c r="T260" s="242">
        <f t="shared" si="166"/>
        <v>0</v>
      </c>
    </row>
    <row r="261" spans="1:20" s="242" customFormat="1" ht="16.149999999999999" customHeight="1">
      <c r="A261" s="298" t="s">
        <v>152</v>
      </c>
      <c r="B261" s="298" t="str">
        <f>種目一覧!E226</f>
        <v>　</v>
      </c>
      <c r="C261" s="299">
        <f>種目一覧!G226</f>
        <v>0</v>
      </c>
      <c r="D261" s="298" t="str">
        <f>種目一覧!F226</f>
        <v>　</v>
      </c>
      <c r="E261" s="298" t="str">
        <f t="shared" si="160"/>
        <v/>
      </c>
      <c r="F261" s="298" t="str">
        <f>種目一覧!H226</f>
        <v>M-200R</v>
      </c>
      <c r="H261" s="300">
        <f>種目一覧!L226</f>
        <v>99999</v>
      </c>
      <c r="I261" s="301" t="str">
        <f t="shared" si="161"/>
        <v/>
      </c>
      <c r="J261" s="301"/>
      <c r="K261" s="302">
        <f t="shared" si="162"/>
        <v>99999</v>
      </c>
      <c r="L261" s="303" t="str">
        <f t="shared" si="163"/>
        <v/>
      </c>
      <c r="M261" s="304">
        <f t="shared" si="164"/>
        <v>0</v>
      </c>
      <c r="N261" s="305">
        <f t="shared" si="165"/>
        <v>0</v>
      </c>
      <c r="O261" s="300">
        <f t="shared" si="165"/>
        <v>0</v>
      </c>
      <c r="P261" s="299">
        <f t="shared" si="165"/>
        <v>0</v>
      </c>
      <c r="Q261" s="299">
        <f t="shared" si="165"/>
        <v>0</v>
      </c>
      <c r="R261" s="299">
        <f t="shared" si="165"/>
        <v>0</v>
      </c>
      <c r="S261" s="300">
        <f t="shared" si="165"/>
        <v>0</v>
      </c>
      <c r="T261" s="300">
        <f t="shared" si="166"/>
        <v>0</v>
      </c>
    </row>
    <row r="262" spans="1:20" s="306" customFormat="1" ht="16.149999999999999" customHeight="1">
      <c r="A262" s="307" t="s">
        <v>152</v>
      </c>
      <c r="B262" s="211" t="s">
        <v>456</v>
      </c>
      <c r="C262" s="308">
        <v>13741</v>
      </c>
      <c r="F262" s="211" t="str">
        <f>F261</f>
        <v>M-200R</v>
      </c>
      <c r="G262" s="211" t="s">
        <v>391</v>
      </c>
      <c r="N262" s="309">
        <f t="shared" ref="N262:S262" si="167">SUM(N255:N261)</f>
        <v>0</v>
      </c>
      <c r="O262" s="310">
        <f t="shared" si="167"/>
        <v>0</v>
      </c>
      <c r="P262" s="308">
        <f t="shared" si="167"/>
        <v>0</v>
      </c>
      <c r="Q262" s="308">
        <f t="shared" si="167"/>
        <v>0</v>
      </c>
      <c r="R262" s="308">
        <f t="shared" si="167"/>
        <v>0</v>
      </c>
      <c r="S262" s="310">
        <f t="shared" si="167"/>
        <v>0</v>
      </c>
    </row>
    <row r="263" spans="1:20" s="242" customFormat="1" ht="16.149999999999999" customHeight="1">
      <c r="A263" s="335" t="s">
        <v>159</v>
      </c>
      <c r="B263" s="336">
        <f>種目一覧!E227</f>
        <v>0</v>
      </c>
      <c r="C263" s="336">
        <f>種目一覧!G227</f>
        <v>0</v>
      </c>
      <c r="D263" s="336">
        <f>種目一覧!F227</f>
        <v>0</v>
      </c>
      <c r="E263" s="335" t="str">
        <f t="shared" ref="E263:E283" si="168">IF(K263&lt;=C$284,"※","")</f>
        <v/>
      </c>
      <c r="F263" s="335" t="str">
        <f>種目一覧!H227</f>
        <v>30-50Fr</v>
      </c>
      <c r="H263" s="337">
        <f>種目一覧!L227</f>
        <v>99999</v>
      </c>
      <c r="I263" s="338" t="str">
        <f t="shared" ref="I263:I283" si="169">IF(H263=99999,"",RANK(H263,H$263:H$283,1))</f>
        <v/>
      </c>
      <c r="J263" s="338"/>
      <c r="K263" s="339">
        <f t="shared" ref="K263:K283" si="170">IF(J263="",99999,IF(J263&gt;2,99999,H263))</f>
        <v>99999</v>
      </c>
      <c r="L263" s="340" t="str">
        <f t="shared" ref="L263:L283" si="171">IF(K263=99999,"",RANK(K263,K$263:K$283,1))</f>
        <v/>
      </c>
      <c r="M263" s="341">
        <f t="shared" ref="M263:M283" si="172">IF(L263="",0,IF(L263=1,7,IF(L263=2,6,IF(L263=3,5,IF(L263=4,4,IF(L263=5,3,IF(L263=6,2,IF(L263=7,1,0))))))))</f>
        <v>0</v>
      </c>
      <c r="N263" s="342">
        <f t="shared" ref="N263:S272" si="173">IF($B263=N$2,$M263,0)</f>
        <v>0</v>
      </c>
      <c r="O263" s="337">
        <f t="shared" si="173"/>
        <v>0</v>
      </c>
      <c r="P263" s="336">
        <f t="shared" si="173"/>
        <v>0</v>
      </c>
      <c r="Q263" s="336">
        <f t="shared" si="173"/>
        <v>0</v>
      </c>
      <c r="R263" s="336">
        <f t="shared" si="173"/>
        <v>0</v>
      </c>
      <c r="S263" s="337">
        <f t="shared" si="173"/>
        <v>0</v>
      </c>
      <c r="T263" s="337">
        <f t="shared" ref="T263:T283" si="174">SUM(N263:S263)-M263</f>
        <v>0</v>
      </c>
    </row>
    <row r="264" spans="1:20" s="242" customFormat="1" ht="16.149999999999999" customHeight="1">
      <c r="A264" s="289" t="s">
        <v>159</v>
      </c>
      <c r="B264" s="287">
        <f>種目一覧!E228</f>
        <v>0</v>
      </c>
      <c r="C264" s="287">
        <f>種目一覧!G228</f>
        <v>0</v>
      </c>
      <c r="D264" s="287">
        <f>種目一覧!F228</f>
        <v>0</v>
      </c>
      <c r="E264" s="289" t="str">
        <f t="shared" si="168"/>
        <v/>
      </c>
      <c r="F264" s="289" t="str">
        <f>種目一覧!H228</f>
        <v>30-50Fr</v>
      </c>
      <c r="H264" s="242">
        <f>種目一覧!L228</f>
        <v>99999</v>
      </c>
      <c r="I264" s="290" t="str">
        <f t="shared" si="169"/>
        <v/>
      </c>
      <c r="J264" s="290"/>
      <c r="K264" s="295">
        <f t="shared" si="170"/>
        <v>99999</v>
      </c>
      <c r="L264" s="292" t="str">
        <f t="shared" si="171"/>
        <v/>
      </c>
      <c r="M264" s="296">
        <f t="shared" si="172"/>
        <v>0</v>
      </c>
      <c r="N264" s="297">
        <f t="shared" si="173"/>
        <v>0</v>
      </c>
      <c r="O264" s="242">
        <f t="shared" si="173"/>
        <v>0</v>
      </c>
      <c r="P264" s="287">
        <f t="shared" si="173"/>
        <v>0</v>
      </c>
      <c r="Q264" s="287">
        <f t="shared" si="173"/>
        <v>0</v>
      </c>
      <c r="R264" s="287">
        <f t="shared" si="173"/>
        <v>0</v>
      </c>
      <c r="S264" s="242">
        <f t="shared" si="173"/>
        <v>0</v>
      </c>
      <c r="T264" s="242">
        <f t="shared" si="174"/>
        <v>0</v>
      </c>
    </row>
    <row r="265" spans="1:20" s="242" customFormat="1" ht="16.149999999999999" customHeight="1">
      <c r="A265" s="289" t="s">
        <v>159</v>
      </c>
      <c r="B265" s="287">
        <f>種目一覧!E229</f>
        <v>0</v>
      </c>
      <c r="C265" s="287">
        <f>種目一覧!G229</f>
        <v>0</v>
      </c>
      <c r="D265" s="287">
        <f>種目一覧!F229</f>
        <v>0</v>
      </c>
      <c r="E265" s="289" t="str">
        <f t="shared" si="168"/>
        <v/>
      </c>
      <c r="F265" s="289" t="str">
        <f>種目一覧!H229</f>
        <v>30-50Fr</v>
      </c>
      <c r="H265" s="242">
        <f>種目一覧!L229</f>
        <v>99999</v>
      </c>
      <c r="I265" s="290" t="str">
        <f t="shared" si="169"/>
        <v/>
      </c>
      <c r="J265" s="290"/>
      <c r="K265" s="295">
        <f t="shared" si="170"/>
        <v>99999</v>
      </c>
      <c r="L265" s="292" t="str">
        <f t="shared" si="171"/>
        <v/>
      </c>
      <c r="M265" s="296">
        <f t="shared" si="172"/>
        <v>0</v>
      </c>
      <c r="N265" s="297">
        <f t="shared" si="173"/>
        <v>0</v>
      </c>
      <c r="O265" s="242">
        <f t="shared" si="173"/>
        <v>0</v>
      </c>
      <c r="P265" s="287">
        <f t="shared" si="173"/>
        <v>0</v>
      </c>
      <c r="Q265" s="287">
        <f t="shared" si="173"/>
        <v>0</v>
      </c>
      <c r="R265" s="287">
        <f t="shared" si="173"/>
        <v>0</v>
      </c>
      <c r="S265" s="242">
        <f t="shared" si="173"/>
        <v>0</v>
      </c>
      <c r="T265" s="242">
        <f t="shared" si="174"/>
        <v>0</v>
      </c>
    </row>
    <row r="266" spans="1:20" s="242" customFormat="1" ht="16.149999999999999" customHeight="1">
      <c r="A266" s="289" t="s">
        <v>159</v>
      </c>
      <c r="B266" s="287">
        <f>種目一覧!E230</f>
        <v>0</v>
      </c>
      <c r="C266" s="287">
        <f>種目一覧!G230</f>
        <v>0</v>
      </c>
      <c r="D266" s="287">
        <f>種目一覧!F230</f>
        <v>0</v>
      </c>
      <c r="E266" s="289" t="str">
        <f t="shared" si="168"/>
        <v/>
      </c>
      <c r="F266" s="289" t="str">
        <f>種目一覧!H230</f>
        <v>30-50Fr</v>
      </c>
      <c r="H266" s="242">
        <f>種目一覧!L230</f>
        <v>99999</v>
      </c>
      <c r="I266" s="290" t="str">
        <f t="shared" si="169"/>
        <v/>
      </c>
      <c r="J266" s="290"/>
      <c r="K266" s="295">
        <f t="shared" si="170"/>
        <v>99999</v>
      </c>
      <c r="L266" s="292" t="str">
        <f t="shared" si="171"/>
        <v/>
      </c>
      <c r="M266" s="296">
        <f t="shared" si="172"/>
        <v>0</v>
      </c>
      <c r="N266" s="297">
        <f t="shared" si="173"/>
        <v>0</v>
      </c>
      <c r="O266" s="242">
        <f t="shared" si="173"/>
        <v>0</v>
      </c>
      <c r="P266" s="287">
        <f t="shared" si="173"/>
        <v>0</v>
      </c>
      <c r="Q266" s="287">
        <f t="shared" si="173"/>
        <v>0</v>
      </c>
      <c r="R266" s="287">
        <f t="shared" si="173"/>
        <v>0</v>
      </c>
      <c r="S266" s="242">
        <f t="shared" si="173"/>
        <v>0</v>
      </c>
      <c r="T266" s="242">
        <f t="shared" si="174"/>
        <v>0</v>
      </c>
    </row>
    <row r="267" spans="1:20" s="242" customFormat="1" ht="16.149999999999999" customHeight="1">
      <c r="A267" s="289" t="s">
        <v>159</v>
      </c>
      <c r="B267" s="287">
        <f>種目一覧!E231</f>
        <v>0</v>
      </c>
      <c r="C267" s="287">
        <f>種目一覧!G231</f>
        <v>0</v>
      </c>
      <c r="D267" s="287">
        <f>種目一覧!F231</f>
        <v>0</v>
      </c>
      <c r="E267" s="289" t="str">
        <f t="shared" si="168"/>
        <v/>
      </c>
      <c r="F267" s="289" t="str">
        <f>種目一覧!H231</f>
        <v>30-50Fr</v>
      </c>
      <c r="H267" s="242">
        <f>種目一覧!L231</f>
        <v>99999</v>
      </c>
      <c r="I267" s="290" t="str">
        <f t="shared" si="169"/>
        <v/>
      </c>
      <c r="J267" s="290"/>
      <c r="K267" s="295">
        <f t="shared" si="170"/>
        <v>99999</v>
      </c>
      <c r="L267" s="292" t="str">
        <f t="shared" si="171"/>
        <v/>
      </c>
      <c r="M267" s="296">
        <f t="shared" si="172"/>
        <v>0</v>
      </c>
      <c r="N267" s="297">
        <f t="shared" si="173"/>
        <v>0</v>
      </c>
      <c r="O267" s="242">
        <f t="shared" si="173"/>
        <v>0</v>
      </c>
      <c r="P267" s="287">
        <f t="shared" si="173"/>
        <v>0</v>
      </c>
      <c r="Q267" s="287">
        <f t="shared" si="173"/>
        <v>0</v>
      </c>
      <c r="R267" s="287">
        <f t="shared" si="173"/>
        <v>0</v>
      </c>
      <c r="S267" s="242">
        <f t="shared" si="173"/>
        <v>0</v>
      </c>
      <c r="T267" s="242">
        <f t="shared" si="174"/>
        <v>0</v>
      </c>
    </row>
    <row r="268" spans="1:20" s="242" customFormat="1" ht="16.149999999999999" customHeight="1">
      <c r="A268" s="289" t="s">
        <v>159</v>
      </c>
      <c r="B268" s="287">
        <f>種目一覧!E232</f>
        <v>0</v>
      </c>
      <c r="C268" s="287">
        <f>種目一覧!G232</f>
        <v>0</v>
      </c>
      <c r="D268" s="287">
        <f>種目一覧!F232</f>
        <v>0</v>
      </c>
      <c r="E268" s="289" t="str">
        <f t="shared" si="168"/>
        <v/>
      </c>
      <c r="F268" s="289" t="str">
        <f>種目一覧!H232</f>
        <v>30-50Fr</v>
      </c>
      <c r="H268" s="242">
        <f>種目一覧!L232</f>
        <v>99999</v>
      </c>
      <c r="I268" s="290" t="str">
        <f t="shared" si="169"/>
        <v/>
      </c>
      <c r="J268" s="290"/>
      <c r="K268" s="295">
        <f t="shared" si="170"/>
        <v>99999</v>
      </c>
      <c r="L268" s="292" t="str">
        <f t="shared" si="171"/>
        <v/>
      </c>
      <c r="M268" s="296">
        <f t="shared" si="172"/>
        <v>0</v>
      </c>
      <c r="N268" s="297">
        <f t="shared" si="173"/>
        <v>0</v>
      </c>
      <c r="O268" s="242">
        <f t="shared" si="173"/>
        <v>0</v>
      </c>
      <c r="P268" s="287">
        <f t="shared" si="173"/>
        <v>0</v>
      </c>
      <c r="Q268" s="287">
        <f t="shared" si="173"/>
        <v>0</v>
      </c>
      <c r="R268" s="287">
        <f t="shared" si="173"/>
        <v>0</v>
      </c>
      <c r="S268" s="242">
        <f t="shared" si="173"/>
        <v>0</v>
      </c>
      <c r="T268" s="242">
        <f t="shared" si="174"/>
        <v>0</v>
      </c>
    </row>
    <row r="269" spans="1:20" s="242" customFormat="1" ht="16.149999999999999" customHeight="1">
      <c r="A269" s="289" t="s">
        <v>159</v>
      </c>
      <c r="B269" s="287">
        <f>種目一覧!E233</f>
        <v>0</v>
      </c>
      <c r="C269" s="287">
        <f>種目一覧!G233</f>
        <v>0</v>
      </c>
      <c r="D269" s="287">
        <f>種目一覧!F233</f>
        <v>0</v>
      </c>
      <c r="E269" s="289" t="str">
        <f t="shared" si="168"/>
        <v/>
      </c>
      <c r="F269" s="289" t="str">
        <f>種目一覧!H233</f>
        <v>30-50Fr</v>
      </c>
      <c r="H269" s="242">
        <f>種目一覧!L233</f>
        <v>99999</v>
      </c>
      <c r="I269" s="290" t="str">
        <f t="shared" si="169"/>
        <v/>
      </c>
      <c r="J269" s="290"/>
      <c r="K269" s="295">
        <f t="shared" si="170"/>
        <v>99999</v>
      </c>
      <c r="L269" s="292" t="str">
        <f t="shared" si="171"/>
        <v/>
      </c>
      <c r="M269" s="296">
        <f t="shared" si="172"/>
        <v>0</v>
      </c>
      <c r="N269" s="297">
        <f t="shared" si="173"/>
        <v>0</v>
      </c>
      <c r="O269" s="242">
        <f t="shared" si="173"/>
        <v>0</v>
      </c>
      <c r="P269" s="287">
        <f t="shared" si="173"/>
        <v>0</v>
      </c>
      <c r="Q269" s="287">
        <f t="shared" si="173"/>
        <v>0</v>
      </c>
      <c r="R269" s="287">
        <f t="shared" si="173"/>
        <v>0</v>
      </c>
      <c r="S269" s="242">
        <f t="shared" si="173"/>
        <v>0</v>
      </c>
      <c r="T269" s="242">
        <f t="shared" si="174"/>
        <v>0</v>
      </c>
    </row>
    <row r="270" spans="1:20" s="242" customFormat="1" ht="16.149999999999999" customHeight="1">
      <c r="A270" s="289" t="s">
        <v>159</v>
      </c>
      <c r="B270" s="289" t="str">
        <f>種目一覧!E234</f>
        <v>みずほ</v>
      </c>
      <c r="C270" s="289" t="str">
        <f>種目一覧!G234</f>
        <v>たぐち　ゆうた</v>
      </c>
      <c r="D270" s="289" t="str">
        <f>種目一覧!F234</f>
        <v>田口　勇太</v>
      </c>
      <c r="E270" s="289" t="str">
        <f t="shared" si="168"/>
        <v/>
      </c>
      <c r="F270" s="289" t="str">
        <f>種目一覧!H234</f>
        <v>30-50Fr</v>
      </c>
      <c r="H270" s="242">
        <f>種目一覧!L234</f>
        <v>99999</v>
      </c>
      <c r="I270" s="290" t="str">
        <f t="shared" si="169"/>
        <v/>
      </c>
      <c r="J270" s="290"/>
      <c r="K270" s="295">
        <f t="shared" si="170"/>
        <v>99999</v>
      </c>
      <c r="L270" s="292" t="str">
        <f t="shared" si="171"/>
        <v/>
      </c>
      <c r="M270" s="296">
        <f t="shared" si="172"/>
        <v>0</v>
      </c>
      <c r="N270" s="297">
        <f t="shared" si="173"/>
        <v>0</v>
      </c>
      <c r="O270" s="242">
        <f t="shared" si="173"/>
        <v>0</v>
      </c>
      <c r="P270" s="287">
        <f t="shared" si="173"/>
        <v>0</v>
      </c>
      <c r="Q270" s="287">
        <f t="shared" si="173"/>
        <v>0</v>
      </c>
      <c r="R270" s="287">
        <f t="shared" si="173"/>
        <v>0</v>
      </c>
      <c r="S270" s="242">
        <f t="shared" si="173"/>
        <v>0</v>
      </c>
      <c r="T270" s="242">
        <f t="shared" si="174"/>
        <v>0</v>
      </c>
    </row>
    <row r="271" spans="1:20" s="242" customFormat="1" ht="16.149999999999999" customHeight="1">
      <c r="A271" s="289" t="s">
        <v>159</v>
      </c>
      <c r="B271" s="289" t="str">
        <f>種目一覧!E235</f>
        <v>みずほ</v>
      </c>
      <c r="C271" s="289" t="str">
        <f>種目一覧!G235</f>
        <v>おおつ　たろう</v>
      </c>
      <c r="D271" s="289" t="str">
        <f>種目一覧!F235</f>
        <v>大津　太郎</v>
      </c>
      <c r="E271" s="289" t="str">
        <f t="shared" si="168"/>
        <v/>
      </c>
      <c r="F271" s="289" t="str">
        <f>種目一覧!H235</f>
        <v>30-50Fr</v>
      </c>
      <c r="H271" s="242">
        <f>種目一覧!L235</f>
        <v>99999</v>
      </c>
      <c r="I271" s="290" t="str">
        <f t="shared" si="169"/>
        <v/>
      </c>
      <c r="J271" s="290"/>
      <c r="K271" s="295">
        <f t="shared" si="170"/>
        <v>99999</v>
      </c>
      <c r="L271" s="292" t="str">
        <f t="shared" si="171"/>
        <v/>
      </c>
      <c r="M271" s="296">
        <f t="shared" si="172"/>
        <v>0</v>
      </c>
      <c r="N271" s="297">
        <f t="shared" si="173"/>
        <v>0</v>
      </c>
      <c r="O271" s="242">
        <f t="shared" si="173"/>
        <v>0</v>
      </c>
      <c r="P271" s="287">
        <f t="shared" si="173"/>
        <v>0</v>
      </c>
      <c r="Q271" s="287">
        <f t="shared" si="173"/>
        <v>0</v>
      </c>
      <c r="R271" s="287">
        <f t="shared" si="173"/>
        <v>0</v>
      </c>
      <c r="S271" s="242">
        <f t="shared" si="173"/>
        <v>0</v>
      </c>
      <c r="T271" s="242">
        <f t="shared" si="174"/>
        <v>0</v>
      </c>
    </row>
    <row r="272" spans="1:20" s="242" customFormat="1" ht="16.149999999999999" customHeight="1">
      <c r="A272" s="289" t="s">
        <v>159</v>
      </c>
      <c r="B272" s="289" t="str">
        <f>種目一覧!E236</f>
        <v>三菱UFJ銀行</v>
      </c>
      <c r="C272" s="289" t="str">
        <f>種目一覧!G236</f>
        <v>かまた　ようすけ</v>
      </c>
      <c r="D272" s="289" t="str">
        <f>種目一覧!F236</f>
        <v>鎌田　陽介</v>
      </c>
      <c r="E272" s="289" t="str">
        <f t="shared" si="168"/>
        <v/>
      </c>
      <c r="F272" s="289" t="str">
        <f>種目一覧!H236</f>
        <v>30-50Fr</v>
      </c>
      <c r="H272" s="242">
        <f>種目一覧!L236</f>
        <v>99999</v>
      </c>
      <c r="I272" s="290" t="str">
        <f t="shared" si="169"/>
        <v/>
      </c>
      <c r="J272" s="290"/>
      <c r="K272" s="295">
        <f t="shared" si="170"/>
        <v>99999</v>
      </c>
      <c r="L272" s="292" t="str">
        <f t="shared" si="171"/>
        <v/>
      </c>
      <c r="M272" s="296">
        <f t="shared" si="172"/>
        <v>0</v>
      </c>
      <c r="N272" s="297">
        <f t="shared" si="173"/>
        <v>0</v>
      </c>
      <c r="O272" s="242">
        <f t="shared" si="173"/>
        <v>0</v>
      </c>
      <c r="P272" s="287">
        <f t="shared" si="173"/>
        <v>0</v>
      </c>
      <c r="Q272" s="287">
        <f t="shared" si="173"/>
        <v>0</v>
      </c>
      <c r="R272" s="287">
        <f t="shared" si="173"/>
        <v>0</v>
      </c>
      <c r="S272" s="242">
        <f t="shared" si="173"/>
        <v>0</v>
      </c>
      <c r="T272" s="242">
        <f t="shared" si="174"/>
        <v>0</v>
      </c>
    </row>
    <row r="273" spans="1:20" s="242" customFormat="1" ht="16.149999999999999" customHeight="1">
      <c r="A273" s="289" t="s">
        <v>159</v>
      </c>
      <c r="B273" s="289" t="str">
        <f>種目一覧!E237</f>
        <v>　</v>
      </c>
      <c r="C273" s="287">
        <f>種目一覧!G237</f>
        <v>0</v>
      </c>
      <c r="D273" s="289" t="str">
        <f>種目一覧!F237</f>
        <v>　</v>
      </c>
      <c r="E273" s="289" t="str">
        <f t="shared" si="168"/>
        <v/>
      </c>
      <c r="F273" s="289" t="str">
        <f>種目一覧!H237</f>
        <v>30-50Fr</v>
      </c>
      <c r="H273" s="242">
        <f>種目一覧!L237</f>
        <v>99999</v>
      </c>
      <c r="I273" s="290" t="str">
        <f t="shared" si="169"/>
        <v/>
      </c>
      <c r="J273" s="290"/>
      <c r="K273" s="295">
        <f t="shared" si="170"/>
        <v>99999</v>
      </c>
      <c r="L273" s="292" t="str">
        <f t="shared" si="171"/>
        <v/>
      </c>
      <c r="M273" s="296">
        <f t="shared" si="172"/>
        <v>0</v>
      </c>
      <c r="N273" s="297">
        <f t="shared" ref="N273:S283" si="175">IF($B273=N$2,$M273,0)</f>
        <v>0</v>
      </c>
      <c r="O273" s="242">
        <f t="shared" si="175"/>
        <v>0</v>
      </c>
      <c r="P273" s="287">
        <f t="shared" si="175"/>
        <v>0</v>
      </c>
      <c r="Q273" s="287">
        <f t="shared" si="175"/>
        <v>0</v>
      </c>
      <c r="R273" s="287">
        <f t="shared" si="175"/>
        <v>0</v>
      </c>
      <c r="S273" s="242">
        <f t="shared" si="175"/>
        <v>0</v>
      </c>
      <c r="T273" s="242">
        <f t="shared" si="174"/>
        <v>0</v>
      </c>
    </row>
    <row r="274" spans="1:20" s="242" customFormat="1" ht="16.149999999999999" customHeight="1">
      <c r="A274" s="289" t="s">
        <v>159</v>
      </c>
      <c r="B274" s="289" t="str">
        <f>種目一覧!E238</f>
        <v>　</v>
      </c>
      <c r="C274" s="287">
        <f>種目一覧!G238</f>
        <v>0</v>
      </c>
      <c r="D274" s="289" t="str">
        <f>種目一覧!F238</f>
        <v>　</v>
      </c>
      <c r="E274" s="289" t="str">
        <f t="shared" si="168"/>
        <v/>
      </c>
      <c r="F274" s="289" t="str">
        <f>種目一覧!H238</f>
        <v>30-50Fr</v>
      </c>
      <c r="H274" s="242">
        <f>種目一覧!L238</f>
        <v>99999</v>
      </c>
      <c r="I274" s="290" t="str">
        <f t="shared" si="169"/>
        <v/>
      </c>
      <c r="J274" s="290"/>
      <c r="K274" s="295">
        <f t="shared" si="170"/>
        <v>99999</v>
      </c>
      <c r="L274" s="292" t="str">
        <f t="shared" si="171"/>
        <v/>
      </c>
      <c r="M274" s="296">
        <f t="shared" si="172"/>
        <v>0</v>
      </c>
      <c r="N274" s="297">
        <f t="shared" si="175"/>
        <v>0</v>
      </c>
      <c r="O274" s="242">
        <f t="shared" si="175"/>
        <v>0</v>
      </c>
      <c r="P274" s="287">
        <f t="shared" si="175"/>
        <v>0</v>
      </c>
      <c r="Q274" s="287">
        <f t="shared" si="175"/>
        <v>0</v>
      </c>
      <c r="R274" s="287">
        <f t="shared" si="175"/>
        <v>0</v>
      </c>
      <c r="S274" s="242">
        <f t="shared" si="175"/>
        <v>0</v>
      </c>
      <c r="T274" s="242">
        <f t="shared" si="174"/>
        <v>0</v>
      </c>
    </row>
    <row r="275" spans="1:20" s="242" customFormat="1" ht="16.149999999999999" customHeight="1">
      <c r="A275" s="289" t="s">
        <v>159</v>
      </c>
      <c r="B275" s="289" t="str">
        <f>種目一覧!E239</f>
        <v>　</v>
      </c>
      <c r="C275" s="287">
        <f>種目一覧!G239</f>
        <v>0</v>
      </c>
      <c r="D275" s="289" t="str">
        <f>種目一覧!F239</f>
        <v>　</v>
      </c>
      <c r="E275" s="289" t="str">
        <f t="shared" si="168"/>
        <v/>
      </c>
      <c r="F275" s="289" t="str">
        <f>種目一覧!H239</f>
        <v>30-50Fr</v>
      </c>
      <c r="H275" s="242">
        <f>種目一覧!L239</f>
        <v>99999</v>
      </c>
      <c r="I275" s="290" t="str">
        <f t="shared" si="169"/>
        <v/>
      </c>
      <c r="J275" s="290"/>
      <c r="K275" s="295">
        <f t="shared" si="170"/>
        <v>99999</v>
      </c>
      <c r="L275" s="292" t="str">
        <f t="shared" si="171"/>
        <v/>
      </c>
      <c r="M275" s="296">
        <f t="shared" si="172"/>
        <v>0</v>
      </c>
      <c r="N275" s="297">
        <f t="shared" si="175"/>
        <v>0</v>
      </c>
      <c r="O275" s="242">
        <f t="shared" si="175"/>
        <v>0</v>
      </c>
      <c r="P275" s="287">
        <f t="shared" si="175"/>
        <v>0</v>
      </c>
      <c r="Q275" s="287">
        <f t="shared" si="175"/>
        <v>0</v>
      </c>
      <c r="R275" s="287">
        <f t="shared" si="175"/>
        <v>0</v>
      </c>
      <c r="S275" s="242">
        <f t="shared" si="175"/>
        <v>0</v>
      </c>
      <c r="T275" s="242">
        <f t="shared" si="174"/>
        <v>0</v>
      </c>
    </row>
    <row r="276" spans="1:20" s="242" customFormat="1" ht="16.149999999999999" customHeight="1">
      <c r="A276" s="289" t="s">
        <v>159</v>
      </c>
      <c r="B276" s="289" t="str">
        <f>種目一覧!E240</f>
        <v>　</v>
      </c>
      <c r="C276" s="287">
        <f>種目一覧!G240</f>
        <v>0</v>
      </c>
      <c r="D276" s="289" t="str">
        <f>種目一覧!F240</f>
        <v>　</v>
      </c>
      <c r="E276" s="289" t="str">
        <f t="shared" si="168"/>
        <v/>
      </c>
      <c r="F276" s="289" t="str">
        <f>種目一覧!H240</f>
        <v>30-50Fr</v>
      </c>
      <c r="H276" s="242">
        <f>種目一覧!L240</f>
        <v>99999</v>
      </c>
      <c r="I276" s="290" t="str">
        <f t="shared" si="169"/>
        <v/>
      </c>
      <c r="J276" s="290"/>
      <c r="K276" s="295">
        <f t="shared" si="170"/>
        <v>99999</v>
      </c>
      <c r="L276" s="292" t="str">
        <f t="shared" si="171"/>
        <v/>
      </c>
      <c r="M276" s="296">
        <f t="shared" si="172"/>
        <v>0</v>
      </c>
      <c r="N276" s="297">
        <f t="shared" si="175"/>
        <v>0</v>
      </c>
      <c r="O276" s="242">
        <f t="shared" si="175"/>
        <v>0</v>
      </c>
      <c r="P276" s="287">
        <f t="shared" si="175"/>
        <v>0</v>
      </c>
      <c r="Q276" s="287">
        <f t="shared" si="175"/>
        <v>0</v>
      </c>
      <c r="R276" s="287">
        <f t="shared" si="175"/>
        <v>0</v>
      </c>
      <c r="S276" s="242">
        <f t="shared" si="175"/>
        <v>0</v>
      </c>
      <c r="T276" s="242">
        <f t="shared" si="174"/>
        <v>0</v>
      </c>
    </row>
    <row r="277" spans="1:20" s="242" customFormat="1" ht="16.149999999999999" customHeight="1">
      <c r="A277" s="289" t="s">
        <v>159</v>
      </c>
      <c r="B277" s="289" t="str">
        <f>種目一覧!E241</f>
        <v>三菱UFJ信託</v>
      </c>
      <c r="C277" s="289" t="str">
        <f>種目一覧!G241</f>
        <v>やなぎもと　まさふみ</v>
      </c>
      <c r="D277" s="289" t="str">
        <f>種目一覧!F241</f>
        <v>柳本　壮史</v>
      </c>
      <c r="E277" s="289" t="str">
        <f t="shared" si="168"/>
        <v/>
      </c>
      <c r="F277" s="289" t="str">
        <f>種目一覧!H241</f>
        <v>30-50Fr</v>
      </c>
      <c r="H277" s="242">
        <f>種目一覧!L241</f>
        <v>99999</v>
      </c>
      <c r="I277" s="290" t="str">
        <f t="shared" si="169"/>
        <v/>
      </c>
      <c r="J277" s="290"/>
      <c r="K277" s="295">
        <f t="shared" si="170"/>
        <v>99999</v>
      </c>
      <c r="L277" s="292" t="str">
        <f t="shared" si="171"/>
        <v/>
      </c>
      <c r="M277" s="296">
        <f t="shared" si="172"/>
        <v>0</v>
      </c>
      <c r="N277" s="297">
        <f t="shared" si="175"/>
        <v>0</v>
      </c>
      <c r="O277" s="242">
        <f t="shared" si="175"/>
        <v>0</v>
      </c>
      <c r="P277" s="287">
        <f t="shared" si="175"/>
        <v>0</v>
      </c>
      <c r="Q277" s="287">
        <f t="shared" si="175"/>
        <v>0</v>
      </c>
      <c r="R277" s="287">
        <f t="shared" si="175"/>
        <v>0</v>
      </c>
      <c r="S277" s="242">
        <f t="shared" si="175"/>
        <v>0</v>
      </c>
      <c r="T277" s="242">
        <f t="shared" si="174"/>
        <v>0</v>
      </c>
    </row>
    <row r="278" spans="1:20" s="242" customFormat="1" ht="16.149999999999999" customHeight="1">
      <c r="A278" s="289" t="s">
        <v>159</v>
      </c>
      <c r="B278" s="289" t="str">
        <f>種目一覧!E242</f>
        <v>三菱UFJ信託</v>
      </c>
      <c r="C278" s="289" t="str">
        <f>種目一覧!G242</f>
        <v>もり　たくや</v>
      </c>
      <c r="D278" s="289" t="str">
        <f>種目一覧!F242</f>
        <v>森　卓也</v>
      </c>
      <c r="E278" s="289" t="str">
        <f t="shared" si="168"/>
        <v/>
      </c>
      <c r="F278" s="289" t="str">
        <f>種目一覧!H242</f>
        <v>30-50Fr</v>
      </c>
      <c r="H278" s="242">
        <f>種目一覧!L242</f>
        <v>99999</v>
      </c>
      <c r="I278" s="290" t="str">
        <f t="shared" si="169"/>
        <v/>
      </c>
      <c r="J278" s="290"/>
      <c r="K278" s="295">
        <f t="shared" si="170"/>
        <v>99999</v>
      </c>
      <c r="L278" s="292" t="str">
        <f t="shared" si="171"/>
        <v/>
      </c>
      <c r="M278" s="296">
        <f t="shared" si="172"/>
        <v>0</v>
      </c>
      <c r="N278" s="297">
        <f t="shared" si="175"/>
        <v>0</v>
      </c>
      <c r="O278" s="242">
        <f t="shared" si="175"/>
        <v>0</v>
      </c>
      <c r="P278" s="287">
        <f t="shared" si="175"/>
        <v>0</v>
      </c>
      <c r="Q278" s="287">
        <f t="shared" si="175"/>
        <v>0</v>
      </c>
      <c r="R278" s="287">
        <f t="shared" si="175"/>
        <v>0</v>
      </c>
      <c r="S278" s="242">
        <f t="shared" si="175"/>
        <v>0</v>
      </c>
      <c r="T278" s="242">
        <f t="shared" si="174"/>
        <v>0</v>
      </c>
    </row>
    <row r="279" spans="1:20" s="242" customFormat="1" ht="16.149999999999999" customHeight="1">
      <c r="A279" s="289" t="s">
        <v>159</v>
      </c>
      <c r="B279" s="289" t="str">
        <f>種目一覧!E243</f>
        <v>三井住友信託</v>
      </c>
      <c r="C279" s="289" t="str">
        <f>種目一覧!G243</f>
        <v>いいだ　けんじ</v>
      </c>
      <c r="D279" s="289" t="str">
        <f>種目一覧!F243</f>
        <v>飯田　謙次</v>
      </c>
      <c r="E279" s="289" t="str">
        <f t="shared" si="168"/>
        <v/>
      </c>
      <c r="F279" s="289" t="str">
        <f>種目一覧!H243</f>
        <v>30-50Fr</v>
      </c>
      <c r="H279" s="242">
        <f>種目一覧!L243</f>
        <v>99999</v>
      </c>
      <c r="I279" s="290" t="str">
        <f t="shared" si="169"/>
        <v/>
      </c>
      <c r="J279" s="290"/>
      <c r="K279" s="295">
        <f t="shared" si="170"/>
        <v>99999</v>
      </c>
      <c r="L279" s="292" t="str">
        <f t="shared" si="171"/>
        <v/>
      </c>
      <c r="M279" s="296">
        <f t="shared" si="172"/>
        <v>0</v>
      </c>
      <c r="N279" s="297">
        <f t="shared" si="175"/>
        <v>0</v>
      </c>
      <c r="O279" s="242">
        <f t="shared" si="175"/>
        <v>0</v>
      </c>
      <c r="P279" s="287">
        <f t="shared" si="175"/>
        <v>0</v>
      </c>
      <c r="Q279" s="287">
        <f t="shared" si="175"/>
        <v>0</v>
      </c>
      <c r="R279" s="287">
        <f t="shared" si="175"/>
        <v>0</v>
      </c>
      <c r="S279" s="242">
        <f t="shared" si="175"/>
        <v>0</v>
      </c>
      <c r="T279" s="242">
        <f t="shared" si="174"/>
        <v>0</v>
      </c>
    </row>
    <row r="280" spans="1:20" s="242" customFormat="1" ht="16.149999999999999" customHeight="1">
      <c r="A280" s="289" t="s">
        <v>159</v>
      </c>
      <c r="B280" s="289" t="str">
        <f>種目一覧!E244</f>
        <v>　</v>
      </c>
      <c r="C280" s="287">
        <f>種目一覧!G244</f>
        <v>0</v>
      </c>
      <c r="D280" s="289" t="str">
        <f>種目一覧!F244</f>
        <v>　</v>
      </c>
      <c r="E280" s="289" t="str">
        <f t="shared" si="168"/>
        <v/>
      </c>
      <c r="F280" s="289" t="str">
        <f>種目一覧!H244</f>
        <v>30-50Fr</v>
      </c>
      <c r="H280" s="242">
        <f>種目一覧!L244</f>
        <v>99999</v>
      </c>
      <c r="I280" s="290" t="str">
        <f t="shared" si="169"/>
        <v/>
      </c>
      <c r="J280" s="290"/>
      <c r="K280" s="295">
        <f t="shared" si="170"/>
        <v>99999</v>
      </c>
      <c r="L280" s="292" t="str">
        <f t="shared" si="171"/>
        <v/>
      </c>
      <c r="M280" s="296">
        <f t="shared" si="172"/>
        <v>0</v>
      </c>
      <c r="N280" s="297">
        <f t="shared" si="175"/>
        <v>0</v>
      </c>
      <c r="O280" s="242">
        <f t="shared" si="175"/>
        <v>0</v>
      </c>
      <c r="P280" s="287">
        <f t="shared" si="175"/>
        <v>0</v>
      </c>
      <c r="Q280" s="287">
        <f t="shared" si="175"/>
        <v>0</v>
      </c>
      <c r="R280" s="287">
        <f t="shared" si="175"/>
        <v>0</v>
      </c>
      <c r="S280" s="242">
        <f t="shared" si="175"/>
        <v>0</v>
      </c>
      <c r="T280" s="242">
        <f t="shared" si="174"/>
        <v>0</v>
      </c>
    </row>
    <row r="281" spans="1:20" s="242" customFormat="1" ht="16.149999999999999" customHeight="1">
      <c r="A281" s="289" t="s">
        <v>159</v>
      </c>
      <c r="B281" s="289" t="str">
        <f>種目一覧!E245</f>
        <v>　</v>
      </c>
      <c r="C281" s="287">
        <f>種目一覧!G245</f>
        <v>0</v>
      </c>
      <c r="D281" s="289" t="str">
        <f>種目一覧!F245</f>
        <v>　</v>
      </c>
      <c r="E281" s="289" t="str">
        <f t="shared" si="168"/>
        <v/>
      </c>
      <c r="F281" s="289" t="str">
        <f>種目一覧!H245</f>
        <v>30-50Fr</v>
      </c>
      <c r="H281" s="242">
        <f>種目一覧!L245</f>
        <v>99999</v>
      </c>
      <c r="I281" s="290" t="str">
        <f t="shared" si="169"/>
        <v/>
      </c>
      <c r="J281" s="290"/>
      <c r="K281" s="295">
        <f t="shared" si="170"/>
        <v>99999</v>
      </c>
      <c r="L281" s="292" t="str">
        <f t="shared" si="171"/>
        <v/>
      </c>
      <c r="M281" s="296">
        <f t="shared" si="172"/>
        <v>0</v>
      </c>
      <c r="N281" s="297">
        <f t="shared" si="175"/>
        <v>0</v>
      </c>
      <c r="O281" s="242">
        <f t="shared" si="175"/>
        <v>0</v>
      </c>
      <c r="P281" s="287">
        <f t="shared" si="175"/>
        <v>0</v>
      </c>
      <c r="Q281" s="287">
        <f t="shared" si="175"/>
        <v>0</v>
      </c>
      <c r="R281" s="287">
        <f t="shared" si="175"/>
        <v>0</v>
      </c>
      <c r="S281" s="242">
        <f t="shared" si="175"/>
        <v>0</v>
      </c>
      <c r="T281" s="242">
        <f t="shared" si="174"/>
        <v>0</v>
      </c>
    </row>
    <row r="282" spans="1:20" s="242" customFormat="1" ht="16.149999999999999" customHeight="1">
      <c r="A282" s="289" t="s">
        <v>159</v>
      </c>
      <c r="B282" s="289" t="str">
        <f>種目一覧!E246</f>
        <v>　</v>
      </c>
      <c r="C282" s="287">
        <f>種目一覧!G246</f>
        <v>0</v>
      </c>
      <c r="D282" s="289" t="str">
        <f>種目一覧!F246</f>
        <v>　</v>
      </c>
      <c r="E282" s="289" t="str">
        <f t="shared" si="168"/>
        <v/>
      </c>
      <c r="F282" s="289" t="str">
        <f>種目一覧!H246</f>
        <v>30-50Fr</v>
      </c>
      <c r="H282" s="242">
        <f>種目一覧!L246</f>
        <v>99999</v>
      </c>
      <c r="I282" s="290" t="str">
        <f t="shared" si="169"/>
        <v/>
      </c>
      <c r="J282" s="290"/>
      <c r="K282" s="295">
        <f t="shared" si="170"/>
        <v>99999</v>
      </c>
      <c r="L282" s="292" t="str">
        <f t="shared" si="171"/>
        <v/>
      </c>
      <c r="M282" s="296">
        <f t="shared" si="172"/>
        <v>0</v>
      </c>
      <c r="N282" s="297">
        <f t="shared" si="175"/>
        <v>0</v>
      </c>
      <c r="O282" s="242">
        <f t="shared" si="175"/>
        <v>0</v>
      </c>
      <c r="P282" s="287">
        <f t="shared" si="175"/>
        <v>0</v>
      </c>
      <c r="Q282" s="287">
        <f t="shared" si="175"/>
        <v>0</v>
      </c>
      <c r="R282" s="287">
        <f t="shared" si="175"/>
        <v>0</v>
      </c>
      <c r="S282" s="242">
        <f t="shared" si="175"/>
        <v>0</v>
      </c>
      <c r="T282" s="242">
        <f t="shared" si="174"/>
        <v>0</v>
      </c>
    </row>
    <row r="283" spans="1:20" s="242" customFormat="1" ht="16.149999999999999" customHeight="1">
      <c r="A283" s="298" t="s">
        <v>159</v>
      </c>
      <c r="B283" s="298" t="str">
        <f>種目一覧!E247</f>
        <v>　</v>
      </c>
      <c r="C283" s="299">
        <f>種目一覧!G247</f>
        <v>0</v>
      </c>
      <c r="D283" s="298" t="str">
        <f>種目一覧!F247</f>
        <v>　</v>
      </c>
      <c r="E283" s="298" t="str">
        <f t="shared" si="168"/>
        <v/>
      </c>
      <c r="F283" s="298" t="str">
        <f>種目一覧!H247</f>
        <v>30-50Fr</v>
      </c>
      <c r="H283" s="300">
        <f>種目一覧!L247</f>
        <v>99999</v>
      </c>
      <c r="I283" s="301" t="str">
        <f t="shared" si="169"/>
        <v/>
      </c>
      <c r="J283" s="301"/>
      <c r="K283" s="302">
        <f t="shared" si="170"/>
        <v>99999</v>
      </c>
      <c r="L283" s="303" t="str">
        <f t="shared" si="171"/>
        <v/>
      </c>
      <c r="M283" s="304">
        <f t="shared" si="172"/>
        <v>0</v>
      </c>
      <c r="N283" s="305">
        <f t="shared" si="175"/>
        <v>0</v>
      </c>
      <c r="O283" s="300">
        <f t="shared" si="175"/>
        <v>0</v>
      </c>
      <c r="P283" s="299">
        <f t="shared" si="175"/>
        <v>0</v>
      </c>
      <c r="Q283" s="299">
        <f t="shared" si="175"/>
        <v>0</v>
      </c>
      <c r="R283" s="299">
        <f t="shared" si="175"/>
        <v>0</v>
      </c>
      <c r="S283" s="300">
        <f t="shared" si="175"/>
        <v>0</v>
      </c>
      <c r="T283" s="300">
        <f t="shared" si="174"/>
        <v>0</v>
      </c>
    </row>
    <row r="284" spans="1:20" s="306" customFormat="1" ht="16.149999999999999" customHeight="1">
      <c r="A284" s="307" t="s">
        <v>159</v>
      </c>
      <c r="B284" s="211" t="s">
        <v>456</v>
      </c>
      <c r="C284" s="308">
        <v>2478</v>
      </c>
      <c r="F284" s="211" t="str">
        <f>F283</f>
        <v>30-50Fr</v>
      </c>
      <c r="G284" s="211" t="s">
        <v>396</v>
      </c>
      <c r="N284" s="309">
        <f t="shared" ref="N284:S284" si="176">SUM(N263:N283)</f>
        <v>0</v>
      </c>
      <c r="O284" s="310">
        <f t="shared" si="176"/>
        <v>0</v>
      </c>
      <c r="P284" s="308">
        <f t="shared" si="176"/>
        <v>0</v>
      </c>
      <c r="Q284" s="308">
        <f t="shared" si="176"/>
        <v>0</v>
      </c>
      <c r="R284" s="308">
        <f t="shared" si="176"/>
        <v>0</v>
      </c>
      <c r="S284" s="310">
        <f t="shared" si="176"/>
        <v>0</v>
      </c>
    </row>
    <row r="285" spans="1:20" s="306" customFormat="1" ht="16.149999999999999" customHeight="1">
      <c r="A285" s="44" t="s">
        <v>159</v>
      </c>
      <c r="N285" s="311" t="str">
        <f t="shared" ref="N285:S285" si="177">IF(COUNTIF(N263:N283,"&lt;&gt;0")&gt;2,"警告！","")</f>
        <v/>
      </c>
      <c r="O285" s="312" t="str">
        <f t="shared" si="177"/>
        <v/>
      </c>
      <c r="P285" s="46" t="str">
        <f t="shared" si="177"/>
        <v/>
      </c>
      <c r="Q285" s="46" t="str">
        <f t="shared" si="177"/>
        <v/>
      </c>
      <c r="R285" s="46" t="str">
        <f t="shared" si="177"/>
        <v/>
      </c>
      <c r="S285" s="312" t="str">
        <f t="shared" si="177"/>
        <v/>
      </c>
    </row>
    <row r="286" spans="1:20" s="242" customFormat="1" ht="16.149999999999999" customHeight="1">
      <c r="A286" s="313" t="s">
        <v>184</v>
      </c>
      <c r="B286" s="319">
        <f>種目一覧!E248</f>
        <v>0</v>
      </c>
      <c r="C286" s="319">
        <f>種目一覧!G248</f>
        <v>0</v>
      </c>
      <c r="D286" s="319">
        <f>種目一覧!F248</f>
        <v>0</v>
      </c>
      <c r="E286" s="313" t="str">
        <f t="shared" ref="E286:E299" si="178">IF(K286&lt;=C$300,"※","")</f>
        <v/>
      </c>
      <c r="F286" s="313" t="str">
        <f>種目一覧!H248</f>
        <v>30-100Fr</v>
      </c>
      <c r="H286" s="314">
        <f>種目一覧!L248</f>
        <v>99999</v>
      </c>
      <c r="I286" s="315" t="str">
        <f t="shared" ref="I286:I299" si="179">IF(H286=99999,"",RANK(H286,H$286:H$299,1))</f>
        <v/>
      </c>
      <c r="J286" s="315"/>
      <c r="K286" s="316">
        <f t="shared" ref="K286:K299" si="180">IF(J286="",99999,IF(J286&gt;2,99999,H286))</f>
        <v>99999</v>
      </c>
      <c r="L286" s="292" t="str">
        <f t="shared" ref="L286:L299" si="181">IF(K286=99999,"",RANK(K286,K$286:K$299,1))</f>
        <v/>
      </c>
      <c r="M286" s="317">
        <f t="shared" ref="M286:M299" si="182">IF(L286="",0,IF(L286=1,7,IF(L286=2,6,IF(L286=3,5,IF(L286=4,4,IF(L286=5,3,IF(L286=6,2,IF(L286=7,1,0))))))))</f>
        <v>0</v>
      </c>
      <c r="N286" s="318">
        <f t="shared" ref="N286:S299" si="183">IF($B286=N$2,$M286,0)</f>
        <v>0</v>
      </c>
      <c r="O286" s="314">
        <f t="shared" si="183"/>
        <v>0</v>
      </c>
      <c r="P286" s="319">
        <f t="shared" si="183"/>
        <v>0</v>
      </c>
      <c r="Q286" s="319">
        <f t="shared" si="183"/>
        <v>0</v>
      </c>
      <c r="R286" s="319">
        <f t="shared" si="183"/>
        <v>0</v>
      </c>
      <c r="S286" s="314">
        <f t="shared" si="183"/>
        <v>0</v>
      </c>
      <c r="T286" s="314">
        <f t="shared" ref="T286:T299" si="184">SUM(N286:S286)-M286</f>
        <v>0</v>
      </c>
    </row>
    <row r="287" spans="1:20" s="242" customFormat="1" ht="16.149999999999999" customHeight="1">
      <c r="A287" s="289" t="s">
        <v>184</v>
      </c>
      <c r="B287" s="287">
        <f>種目一覧!E249</f>
        <v>0</v>
      </c>
      <c r="C287" s="287">
        <f>種目一覧!G249</f>
        <v>0</v>
      </c>
      <c r="D287" s="287">
        <f>種目一覧!F249</f>
        <v>0</v>
      </c>
      <c r="E287" s="289" t="str">
        <f t="shared" si="178"/>
        <v/>
      </c>
      <c r="F287" s="289" t="str">
        <f>種目一覧!H249</f>
        <v>30-100Fr</v>
      </c>
      <c r="H287" s="242">
        <f>種目一覧!L249</f>
        <v>99999</v>
      </c>
      <c r="I287" s="290" t="str">
        <f t="shared" si="179"/>
        <v/>
      </c>
      <c r="J287" s="290"/>
      <c r="K287" s="295">
        <f t="shared" si="180"/>
        <v>99999</v>
      </c>
      <c r="L287" s="292" t="str">
        <f t="shared" si="181"/>
        <v/>
      </c>
      <c r="M287" s="296">
        <f t="shared" si="182"/>
        <v>0</v>
      </c>
      <c r="N287" s="297">
        <f t="shared" si="183"/>
        <v>0</v>
      </c>
      <c r="O287" s="242">
        <f t="shared" si="183"/>
        <v>0</v>
      </c>
      <c r="P287" s="287">
        <f t="shared" si="183"/>
        <v>0</v>
      </c>
      <c r="Q287" s="287">
        <f t="shared" si="183"/>
        <v>0</v>
      </c>
      <c r="R287" s="287">
        <f t="shared" si="183"/>
        <v>0</v>
      </c>
      <c r="S287" s="242">
        <f t="shared" si="183"/>
        <v>0</v>
      </c>
      <c r="T287" s="242">
        <f t="shared" si="184"/>
        <v>0</v>
      </c>
    </row>
    <row r="288" spans="1:20" s="242" customFormat="1" ht="16.149999999999999" customHeight="1">
      <c r="A288" s="289" t="s">
        <v>184</v>
      </c>
      <c r="B288" s="287">
        <f>種目一覧!E250</f>
        <v>0</v>
      </c>
      <c r="C288" s="287">
        <f>種目一覧!G250</f>
        <v>0</v>
      </c>
      <c r="D288" s="287">
        <f>種目一覧!F250</f>
        <v>0</v>
      </c>
      <c r="E288" s="289" t="str">
        <f t="shared" si="178"/>
        <v/>
      </c>
      <c r="F288" s="289" t="str">
        <f>種目一覧!H250</f>
        <v>30-100Fr</v>
      </c>
      <c r="H288" s="242">
        <f>種目一覧!L250</f>
        <v>99999</v>
      </c>
      <c r="I288" s="290" t="str">
        <f t="shared" si="179"/>
        <v/>
      </c>
      <c r="J288" s="290"/>
      <c r="K288" s="295">
        <f t="shared" si="180"/>
        <v>99999</v>
      </c>
      <c r="L288" s="292" t="str">
        <f t="shared" si="181"/>
        <v/>
      </c>
      <c r="M288" s="296">
        <f t="shared" si="182"/>
        <v>0</v>
      </c>
      <c r="N288" s="297">
        <f t="shared" si="183"/>
        <v>0</v>
      </c>
      <c r="O288" s="242">
        <f t="shared" si="183"/>
        <v>0</v>
      </c>
      <c r="P288" s="287">
        <f t="shared" si="183"/>
        <v>0</v>
      </c>
      <c r="Q288" s="287">
        <f t="shared" si="183"/>
        <v>0</v>
      </c>
      <c r="R288" s="287">
        <f t="shared" si="183"/>
        <v>0</v>
      </c>
      <c r="S288" s="242">
        <f t="shared" si="183"/>
        <v>0</v>
      </c>
      <c r="T288" s="242">
        <f t="shared" si="184"/>
        <v>0</v>
      </c>
    </row>
    <row r="289" spans="1:20" s="242" customFormat="1" ht="16.149999999999999" customHeight="1">
      <c r="A289" s="289" t="s">
        <v>184</v>
      </c>
      <c r="B289" s="287">
        <f>種目一覧!E251</f>
        <v>0</v>
      </c>
      <c r="C289" s="287">
        <f>種目一覧!G251</f>
        <v>0</v>
      </c>
      <c r="D289" s="287">
        <f>種目一覧!F251</f>
        <v>0</v>
      </c>
      <c r="E289" s="289" t="str">
        <f t="shared" si="178"/>
        <v/>
      </c>
      <c r="F289" s="289" t="str">
        <f>種目一覧!H251</f>
        <v>30-100Fr</v>
      </c>
      <c r="H289" s="242">
        <f>種目一覧!L251</f>
        <v>99999</v>
      </c>
      <c r="I289" s="290" t="str">
        <f t="shared" si="179"/>
        <v/>
      </c>
      <c r="J289" s="290"/>
      <c r="K289" s="295">
        <f t="shared" si="180"/>
        <v>99999</v>
      </c>
      <c r="L289" s="292" t="str">
        <f t="shared" si="181"/>
        <v/>
      </c>
      <c r="M289" s="296">
        <f t="shared" si="182"/>
        <v>0</v>
      </c>
      <c r="N289" s="297">
        <f t="shared" si="183"/>
        <v>0</v>
      </c>
      <c r="O289" s="242">
        <f t="shared" si="183"/>
        <v>0</v>
      </c>
      <c r="P289" s="287">
        <f t="shared" si="183"/>
        <v>0</v>
      </c>
      <c r="Q289" s="287">
        <f t="shared" si="183"/>
        <v>0</v>
      </c>
      <c r="R289" s="287">
        <f t="shared" si="183"/>
        <v>0</v>
      </c>
      <c r="S289" s="242">
        <f t="shared" si="183"/>
        <v>0</v>
      </c>
      <c r="T289" s="242">
        <f t="shared" si="184"/>
        <v>0</v>
      </c>
    </row>
    <row r="290" spans="1:20" s="242" customFormat="1" ht="16.149999999999999" customHeight="1">
      <c r="A290" s="289" t="s">
        <v>184</v>
      </c>
      <c r="B290" s="287">
        <f>種目一覧!E252</f>
        <v>0</v>
      </c>
      <c r="C290" s="287">
        <f>種目一覧!G252</f>
        <v>0</v>
      </c>
      <c r="D290" s="287">
        <f>種目一覧!F252</f>
        <v>0</v>
      </c>
      <c r="E290" s="289" t="str">
        <f t="shared" si="178"/>
        <v/>
      </c>
      <c r="F290" s="289" t="str">
        <f>種目一覧!H252</f>
        <v>30-100Fr</v>
      </c>
      <c r="H290" s="242">
        <f>種目一覧!L252</f>
        <v>99999</v>
      </c>
      <c r="I290" s="290" t="str">
        <f t="shared" si="179"/>
        <v/>
      </c>
      <c r="J290" s="290"/>
      <c r="K290" s="295">
        <f t="shared" si="180"/>
        <v>99999</v>
      </c>
      <c r="L290" s="292" t="str">
        <f t="shared" si="181"/>
        <v/>
      </c>
      <c r="M290" s="296">
        <f t="shared" si="182"/>
        <v>0</v>
      </c>
      <c r="N290" s="297">
        <f t="shared" si="183"/>
        <v>0</v>
      </c>
      <c r="O290" s="242">
        <f t="shared" si="183"/>
        <v>0</v>
      </c>
      <c r="P290" s="287">
        <f t="shared" si="183"/>
        <v>0</v>
      </c>
      <c r="Q290" s="287">
        <f t="shared" si="183"/>
        <v>0</v>
      </c>
      <c r="R290" s="287">
        <f t="shared" si="183"/>
        <v>0</v>
      </c>
      <c r="S290" s="242">
        <f t="shared" si="183"/>
        <v>0</v>
      </c>
      <c r="T290" s="242">
        <f t="shared" si="184"/>
        <v>0</v>
      </c>
    </row>
    <row r="291" spans="1:20" s="242" customFormat="1" ht="16.149999999999999" customHeight="1">
      <c r="A291" s="289" t="s">
        <v>184</v>
      </c>
      <c r="B291" s="287">
        <f>種目一覧!E253</f>
        <v>0</v>
      </c>
      <c r="C291" s="287">
        <f>種目一覧!G253</f>
        <v>0</v>
      </c>
      <c r="D291" s="287">
        <f>種目一覧!F253</f>
        <v>0</v>
      </c>
      <c r="E291" s="289" t="str">
        <f t="shared" si="178"/>
        <v/>
      </c>
      <c r="F291" s="289" t="str">
        <f>種目一覧!H253</f>
        <v>30-100Fr</v>
      </c>
      <c r="H291" s="242">
        <f>種目一覧!L253</f>
        <v>99999</v>
      </c>
      <c r="I291" s="290" t="str">
        <f t="shared" si="179"/>
        <v/>
      </c>
      <c r="J291" s="290"/>
      <c r="K291" s="295">
        <f t="shared" si="180"/>
        <v>99999</v>
      </c>
      <c r="L291" s="292" t="str">
        <f t="shared" si="181"/>
        <v/>
      </c>
      <c r="M291" s="296">
        <f t="shared" si="182"/>
        <v>0</v>
      </c>
      <c r="N291" s="297">
        <f t="shared" si="183"/>
        <v>0</v>
      </c>
      <c r="O291" s="242">
        <f t="shared" si="183"/>
        <v>0</v>
      </c>
      <c r="P291" s="287">
        <f t="shared" si="183"/>
        <v>0</v>
      </c>
      <c r="Q291" s="287">
        <f t="shared" si="183"/>
        <v>0</v>
      </c>
      <c r="R291" s="287">
        <f t="shared" si="183"/>
        <v>0</v>
      </c>
      <c r="S291" s="242">
        <f t="shared" si="183"/>
        <v>0</v>
      </c>
      <c r="T291" s="242">
        <f t="shared" si="184"/>
        <v>0</v>
      </c>
    </row>
    <row r="292" spans="1:20" s="242" customFormat="1" ht="16.149999999999999" customHeight="1">
      <c r="A292" s="289" t="s">
        <v>184</v>
      </c>
      <c r="B292" s="287">
        <f>種目一覧!E254</f>
        <v>0</v>
      </c>
      <c r="C292" s="287">
        <f>種目一覧!G254</f>
        <v>0</v>
      </c>
      <c r="D292" s="287">
        <f>種目一覧!F254</f>
        <v>0</v>
      </c>
      <c r="E292" s="289" t="str">
        <f t="shared" si="178"/>
        <v/>
      </c>
      <c r="F292" s="289" t="str">
        <f>種目一覧!H254</f>
        <v>30-100Fr</v>
      </c>
      <c r="H292" s="242">
        <f>種目一覧!L254</f>
        <v>99999</v>
      </c>
      <c r="I292" s="290" t="str">
        <f t="shared" si="179"/>
        <v/>
      </c>
      <c r="J292" s="290"/>
      <c r="K292" s="295">
        <f t="shared" si="180"/>
        <v>99999</v>
      </c>
      <c r="L292" s="292" t="str">
        <f t="shared" si="181"/>
        <v/>
      </c>
      <c r="M292" s="296">
        <f t="shared" si="182"/>
        <v>0</v>
      </c>
      <c r="N292" s="297">
        <f t="shared" si="183"/>
        <v>0</v>
      </c>
      <c r="O292" s="242">
        <f t="shared" si="183"/>
        <v>0</v>
      </c>
      <c r="P292" s="287">
        <f t="shared" si="183"/>
        <v>0</v>
      </c>
      <c r="Q292" s="287">
        <f t="shared" si="183"/>
        <v>0</v>
      </c>
      <c r="R292" s="287">
        <f t="shared" si="183"/>
        <v>0</v>
      </c>
      <c r="S292" s="242">
        <f t="shared" si="183"/>
        <v>0</v>
      </c>
      <c r="T292" s="242">
        <f t="shared" si="184"/>
        <v>0</v>
      </c>
    </row>
    <row r="293" spans="1:20" s="242" customFormat="1" ht="16.149999999999999" customHeight="1">
      <c r="A293" s="289" t="s">
        <v>184</v>
      </c>
      <c r="B293" s="289" t="str">
        <f>種目一覧!E255</f>
        <v>三井住友信託</v>
      </c>
      <c r="C293" s="289" t="str">
        <f>種目一覧!G255</f>
        <v>みやけ　みつる</v>
      </c>
      <c r="D293" s="289" t="str">
        <f>種目一覧!F255</f>
        <v>三宅　充</v>
      </c>
      <c r="E293" s="289" t="str">
        <f t="shared" si="178"/>
        <v/>
      </c>
      <c r="F293" s="289" t="str">
        <f>種目一覧!H255</f>
        <v>30-100Fr</v>
      </c>
      <c r="H293" s="242">
        <f>種目一覧!L255</f>
        <v>99999</v>
      </c>
      <c r="I293" s="290" t="str">
        <f t="shared" si="179"/>
        <v/>
      </c>
      <c r="J293" s="290"/>
      <c r="K293" s="295">
        <f t="shared" si="180"/>
        <v>99999</v>
      </c>
      <c r="L293" s="292" t="str">
        <f t="shared" si="181"/>
        <v/>
      </c>
      <c r="M293" s="296">
        <f t="shared" si="182"/>
        <v>0</v>
      </c>
      <c r="N293" s="297">
        <f t="shared" si="183"/>
        <v>0</v>
      </c>
      <c r="O293" s="242">
        <f t="shared" si="183"/>
        <v>0</v>
      </c>
      <c r="P293" s="287">
        <f t="shared" si="183"/>
        <v>0</v>
      </c>
      <c r="Q293" s="287">
        <f t="shared" si="183"/>
        <v>0</v>
      </c>
      <c r="R293" s="287">
        <f t="shared" si="183"/>
        <v>0</v>
      </c>
      <c r="S293" s="242">
        <f t="shared" si="183"/>
        <v>0</v>
      </c>
      <c r="T293" s="242">
        <f t="shared" si="184"/>
        <v>0</v>
      </c>
    </row>
    <row r="294" spans="1:20" s="242" customFormat="1" ht="16.149999999999999" customHeight="1">
      <c r="A294" s="289" t="s">
        <v>184</v>
      </c>
      <c r="B294" s="289" t="str">
        <f>種目一覧!E256</f>
        <v>みずほ</v>
      </c>
      <c r="C294" s="289" t="str">
        <f>種目一覧!G256</f>
        <v>もうり　ともと</v>
      </c>
      <c r="D294" s="289" t="str">
        <f>種目一覧!F256</f>
        <v>毛利　智人</v>
      </c>
      <c r="E294" s="289" t="str">
        <f t="shared" si="178"/>
        <v/>
      </c>
      <c r="F294" s="289" t="str">
        <f>種目一覧!H256</f>
        <v>30-100Fr</v>
      </c>
      <c r="H294" s="242">
        <f>種目一覧!L256</f>
        <v>99999</v>
      </c>
      <c r="I294" s="290" t="str">
        <f t="shared" si="179"/>
        <v/>
      </c>
      <c r="J294" s="290"/>
      <c r="K294" s="295">
        <f t="shared" si="180"/>
        <v>99999</v>
      </c>
      <c r="L294" s="292" t="str">
        <f t="shared" si="181"/>
        <v/>
      </c>
      <c r="M294" s="296">
        <f t="shared" si="182"/>
        <v>0</v>
      </c>
      <c r="N294" s="297">
        <f t="shared" si="183"/>
        <v>0</v>
      </c>
      <c r="O294" s="242">
        <f t="shared" si="183"/>
        <v>0</v>
      </c>
      <c r="P294" s="287">
        <f t="shared" si="183"/>
        <v>0</v>
      </c>
      <c r="Q294" s="287">
        <f t="shared" si="183"/>
        <v>0</v>
      </c>
      <c r="R294" s="287">
        <f t="shared" si="183"/>
        <v>0</v>
      </c>
      <c r="S294" s="242">
        <f t="shared" si="183"/>
        <v>0</v>
      </c>
      <c r="T294" s="242">
        <f t="shared" si="184"/>
        <v>0</v>
      </c>
    </row>
    <row r="295" spans="1:20" s="242" customFormat="1" ht="16.149999999999999" customHeight="1">
      <c r="A295" s="289" t="s">
        <v>184</v>
      </c>
      <c r="B295" s="289" t="str">
        <f>種目一覧!E257</f>
        <v>みずほ</v>
      </c>
      <c r="C295" s="289" t="str">
        <f>種目一覧!G257</f>
        <v>なかじま　ゆうき</v>
      </c>
      <c r="D295" s="289" t="str">
        <f>種目一覧!F257</f>
        <v>中島　悠貴</v>
      </c>
      <c r="E295" s="289" t="str">
        <f t="shared" si="178"/>
        <v/>
      </c>
      <c r="F295" s="289" t="str">
        <f>種目一覧!H257</f>
        <v>30-100Fr</v>
      </c>
      <c r="H295" s="242">
        <f>種目一覧!L257</f>
        <v>99999</v>
      </c>
      <c r="I295" s="290" t="str">
        <f t="shared" si="179"/>
        <v/>
      </c>
      <c r="J295" s="290"/>
      <c r="K295" s="295">
        <f t="shared" si="180"/>
        <v>99999</v>
      </c>
      <c r="L295" s="292" t="str">
        <f t="shared" si="181"/>
        <v/>
      </c>
      <c r="M295" s="296">
        <f t="shared" si="182"/>
        <v>0</v>
      </c>
      <c r="N295" s="297">
        <f t="shared" si="183"/>
        <v>0</v>
      </c>
      <c r="O295" s="242">
        <f t="shared" si="183"/>
        <v>0</v>
      </c>
      <c r="P295" s="287">
        <f t="shared" si="183"/>
        <v>0</v>
      </c>
      <c r="Q295" s="287">
        <f t="shared" si="183"/>
        <v>0</v>
      </c>
      <c r="R295" s="287">
        <f t="shared" si="183"/>
        <v>0</v>
      </c>
      <c r="S295" s="242">
        <f t="shared" si="183"/>
        <v>0</v>
      </c>
      <c r="T295" s="242">
        <f t="shared" si="184"/>
        <v>0</v>
      </c>
    </row>
    <row r="296" spans="1:20" s="242" customFormat="1" ht="16.149999999999999" customHeight="1">
      <c r="A296" s="289" t="s">
        <v>184</v>
      </c>
      <c r="B296" s="289" t="str">
        <f>種目一覧!E258</f>
        <v>三井住友信託</v>
      </c>
      <c r="C296" s="289" t="str">
        <f>種目一覧!G258</f>
        <v>うえむら　かずひこ</v>
      </c>
      <c r="D296" s="289" t="str">
        <f>種目一覧!F258</f>
        <v>上村　和彦</v>
      </c>
      <c r="E296" s="289" t="str">
        <f t="shared" si="178"/>
        <v/>
      </c>
      <c r="F296" s="289" t="str">
        <f>種目一覧!H258</f>
        <v>30-100Fr</v>
      </c>
      <c r="H296" s="242">
        <f>種目一覧!L258</f>
        <v>99999</v>
      </c>
      <c r="I296" s="290" t="str">
        <f t="shared" si="179"/>
        <v/>
      </c>
      <c r="J296" s="290"/>
      <c r="K296" s="295">
        <f t="shared" si="180"/>
        <v>99999</v>
      </c>
      <c r="L296" s="292" t="str">
        <f t="shared" si="181"/>
        <v/>
      </c>
      <c r="M296" s="296">
        <f t="shared" si="182"/>
        <v>0</v>
      </c>
      <c r="N296" s="297">
        <f t="shared" si="183"/>
        <v>0</v>
      </c>
      <c r="O296" s="242">
        <f t="shared" si="183"/>
        <v>0</v>
      </c>
      <c r="P296" s="287">
        <f t="shared" si="183"/>
        <v>0</v>
      </c>
      <c r="Q296" s="287">
        <f t="shared" si="183"/>
        <v>0</v>
      </c>
      <c r="R296" s="287">
        <f t="shared" si="183"/>
        <v>0</v>
      </c>
      <c r="S296" s="242">
        <f t="shared" si="183"/>
        <v>0</v>
      </c>
      <c r="T296" s="242">
        <f t="shared" si="184"/>
        <v>0</v>
      </c>
    </row>
    <row r="297" spans="1:20" s="242" customFormat="1" ht="16.149999999999999" customHeight="1">
      <c r="A297" s="289" t="s">
        <v>184</v>
      </c>
      <c r="B297" s="289" t="str">
        <f>種目一覧!E259</f>
        <v>　</v>
      </c>
      <c r="C297" s="287">
        <f>種目一覧!G259</f>
        <v>0</v>
      </c>
      <c r="D297" s="289" t="str">
        <f>種目一覧!F259</f>
        <v>　</v>
      </c>
      <c r="E297" s="289" t="str">
        <f t="shared" si="178"/>
        <v/>
      </c>
      <c r="F297" s="289" t="str">
        <f>種目一覧!H259</f>
        <v>30-100Fr</v>
      </c>
      <c r="H297" s="242">
        <f>種目一覧!L259</f>
        <v>99999</v>
      </c>
      <c r="I297" s="290" t="str">
        <f t="shared" si="179"/>
        <v/>
      </c>
      <c r="J297" s="290"/>
      <c r="K297" s="295">
        <f t="shared" si="180"/>
        <v>99999</v>
      </c>
      <c r="L297" s="292" t="str">
        <f t="shared" si="181"/>
        <v/>
      </c>
      <c r="M297" s="296">
        <f t="shared" si="182"/>
        <v>0</v>
      </c>
      <c r="N297" s="297">
        <f t="shared" si="183"/>
        <v>0</v>
      </c>
      <c r="O297" s="242">
        <f t="shared" si="183"/>
        <v>0</v>
      </c>
      <c r="P297" s="287">
        <f t="shared" si="183"/>
        <v>0</v>
      </c>
      <c r="Q297" s="287">
        <f t="shared" si="183"/>
        <v>0</v>
      </c>
      <c r="R297" s="287">
        <f t="shared" si="183"/>
        <v>0</v>
      </c>
      <c r="S297" s="242">
        <f t="shared" si="183"/>
        <v>0</v>
      </c>
      <c r="T297" s="242">
        <f t="shared" si="184"/>
        <v>0</v>
      </c>
    </row>
    <row r="298" spans="1:20" s="242" customFormat="1" ht="16.149999999999999" customHeight="1">
      <c r="A298" s="289" t="s">
        <v>184</v>
      </c>
      <c r="B298" s="289" t="str">
        <f>種目一覧!E260</f>
        <v>　</v>
      </c>
      <c r="C298" s="287">
        <f>種目一覧!G260</f>
        <v>0</v>
      </c>
      <c r="D298" s="289" t="str">
        <f>種目一覧!F260</f>
        <v>　</v>
      </c>
      <c r="E298" s="289" t="str">
        <f t="shared" si="178"/>
        <v/>
      </c>
      <c r="F298" s="289" t="str">
        <f>種目一覧!H260</f>
        <v>30-100Fr</v>
      </c>
      <c r="H298" s="242">
        <f>種目一覧!L260</f>
        <v>99999</v>
      </c>
      <c r="I298" s="290" t="str">
        <f t="shared" si="179"/>
        <v/>
      </c>
      <c r="J298" s="290"/>
      <c r="K298" s="295">
        <f t="shared" si="180"/>
        <v>99999</v>
      </c>
      <c r="L298" s="292" t="str">
        <f t="shared" si="181"/>
        <v/>
      </c>
      <c r="M298" s="296">
        <f t="shared" si="182"/>
        <v>0</v>
      </c>
      <c r="N298" s="297">
        <f t="shared" si="183"/>
        <v>0</v>
      </c>
      <c r="O298" s="242">
        <f t="shared" si="183"/>
        <v>0</v>
      </c>
      <c r="P298" s="287">
        <f t="shared" si="183"/>
        <v>0</v>
      </c>
      <c r="Q298" s="287">
        <f t="shared" si="183"/>
        <v>0</v>
      </c>
      <c r="R298" s="287">
        <f t="shared" si="183"/>
        <v>0</v>
      </c>
      <c r="S298" s="242">
        <f t="shared" si="183"/>
        <v>0</v>
      </c>
      <c r="T298" s="242">
        <f t="shared" si="184"/>
        <v>0</v>
      </c>
    </row>
    <row r="299" spans="1:20" s="242" customFormat="1" ht="16.149999999999999" customHeight="1">
      <c r="A299" s="298" t="s">
        <v>184</v>
      </c>
      <c r="B299" s="298" t="str">
        <f>種目一覧!E261</f>
        <v>　</v>
      </c>
      <c r="C299" s="299">
        <f>種目一覧!G261</f>
        <v>0</v>
      </c>
      <c r="D299" s="298" t="str">
        <f>種目一覧!F261</f>
        <v>　</v>
      </c>
      <c r="E299" s="298" t="str">
        <f t="shared" si="178"/>
        <v/>
      </c>
      <c r="F299" s="298" t="str">
        <f>種目一覧!H261</f>
        <v>30-100Fr</v>
      </c>
      <c r="H299" s="300">
        <f>種目一覧!L261</f>
        <v>99999</v>
      </c>
      <c r="I299" s="301" t="str">
        <f t="shared" si="179"/>
        <v/>
      </c>
      <c r="J299" s="301"/>
      <c r="K299" s="302">
        <f t="shared" si="180"/>
        <v>99999</v>
      </c>
      <c r="L299" s="303" t="str">
        <f t="shared" si="181"/>
        <v/>
      </c>
      <c r="M299" s="304">
        <f t="shared" si="182"/>
        <v>0</v>
      </c>
      <c r="N299" s="305">
        <f t="shared" si="183"/>
        <v>0</v>
      </c>
      <c r="O299" s="300">
        <f t="shared" si="183"/>
        <v>0</v>
      </c>
      <c r="P299" s="299">
        <f t="shared" si="183"/>
        <v>0</v>
      </c>
      <c r="Q299" s="299">
        <f t="shared" si="183"/>
        <v>0</v>
      </c>
      <c r="R299" s="299">
        <f t="shared" si="183"/>
        <v>0</v>
      </c>
      <c r="S299" s="300">
        <f t="shared" si="183"/>
        <v>0</v>
      </c>
      <c r="T299" s="300">
        <f t="shared" si="184"/>
        <v>0</v>
      </c>
    </row>
    <row r="300" spans="1:20" s="306" customFormat="1" ht="16.149999999999999" customHeight="1">
      <c r="A300" s="307" t="s">
        <v>184</v>
      </c>
      <c r="B300" s="211" t="s">
        <v>456</v>
      </c>
      <c r="C300" s="308">
        <v>5605</v>
      </c>
      <c r="F300" s="211" t="str">
        <f>F299</f>
        <v>30-100Fr</v>
      </c>
      <c r="G300" s="211" t="s">
        <v>394</v>
      </c>
      <c r="N300" s="309">
        <f t="shared" ref="N300:S300" si="185">SUM(N286:N299)</f>
        <v>0</v>
      </c>
      <c r="O300" s="310">
        <f t="shared" si="185"/>
        <v>0</v>
      </c>
      <c r="P300" s="308">
        <f t="shared" si="185"/>
        <v>0</v>
      </c>
      <c r="Q300" s="308">
        <f t="shared" si="185"/>
        <v>0</v>
      </c>
      <c r="R300" s="308">
        <f t="shared" si="185"/>
        <v>0</v>
      </c>
      <c r="S300" s="310">
        <f t="shared" si="185"/>
        <v>0</v>
      </c>
    </row>
    <row r="301" spans="1:20" s="306" customFormat="1" ht="16.149999999999999" customHeight="1">
      <c r="A301" s="44" t="s">
        <v>184</v>
      </c>
      <c r="N301" s="311" t="str">
        <f t="shared" ref="N301:S301" si="186">IF(COUNTIF(N286:N299,"&lt;&gt;0")&gt;2,"警告！","")</f>
        <v/>
      </c>
      <c r="O301" s="312" t="str">
        <f t="shared" si="186"/>
        <v/>
      </c>
      <c r="P301" s="46" t="str">
        <f t="shared" si="186"/>
        <v/>
      </c>
      <c r="Q301" s="46" t="str">
        <f t="shared" si="186"/>
        <v/>
      </c>
      <c r="R301" s="46" t="str">
        <f t="shared" si="186"/>
        <v/>
      </c>
      <c r="S301" s="312" t="str">
        <f t="shared" si="186"/>
        <v/>
      </c>
    </row>
    <row r="302" spans="1:20" s="242" customFormat="1" ht="16.149999999999999" customHeight="1">
      <c r="A302" s="313" t="s">
        <v>81</v>
      </c>
      <c r="B302" s="319">
        <f>種目一覧!E262</f>
        <v>0</v>
      </c>
      <c r="C302" s="319">
        <f>種目一覧!G262</f>
        <v>0</v>
      </c>
      <c r="D302" s="319">
        <f>種目一覧!F262</f>
        <v>0</v>
      </c>
      <c r="E302" s="313" t="str">
        <f t="shared" ref="E302:E315" si="187">IF(K302&lt;=C$316,"※","")</f>
        <v/>
      </c>
      <c r="F302" s="313" t="str">
        <f>種目一覧!H262</f>
        <v>30-50Ba</v>
      </c>
      <c r="H302" s="314">
        <f>種目一覧!L262</f>
        <v>99999</v>
      </c>
      <c r="I302" s="315" t="str">
        <f t="shared" ref="I302:I315" si="188">IF(H302=99999,"",RANK(H302,H$302:H$315,1))</f>
        <v/>
      </c>
      <c r="J302" s="315"/>
      <c r="K302" s="316">
        <f t="shared" ref="K302:K315" si="189">IF(J302="",99999,IF(J302&gt;2,99999,H302))</f>
        <v>99999</v>
      </c>
      <c r="L302" s="292" t="str">
        <f t="shared" ref="L302:L315" si="190">IF(K302=99999,"",RANK(K302,K$302:K$315,1))</f>
        <v/>
      </c>
      <c r="M302" s="317">
        <f t="shared" ref="M302:M315" si="191">IF(L302="",0,IF(L302=1,7,IF(L302=2,6,IF(L302=3,5,IF(L302=4,4,IF(L302=5,3,IF(L302=6,2,IF(L302=7,1,0))))))))</f>
        <v>0</v>
      </c>
      <c r="N302" s="318">
        <f t="shared" ref="N302:S315" si="192">IF($B302=N$2,$M302,0)</f>
        <v>0</v>
      </c>
      <c r="O302" s="314">
        <f t="shared" si="192"/>
        <v>0</v>
      </c>
      <c r="P302" s="319">
        <f t="shared" si="192"/>
        <v>0</v>
      </c>
      <c r="Q302" s="319">
        <f t="shared" si="192"/>
        <v>0</v>
      </c>
      <c r="R302" s="319">
        <f t="shared" si="192"/>
        <v>0</v>
      </c>
      <c r="S302" s="314">
        <f t="shared" si="192"/>
        <v>0</v>
      </c>
      <c r="T302" s="314">
        <f t="shared" ref="T302:T315" si="193">SUM(N302:S302)-M302</f>
        <v>0</v>
      </c>
    </row>
    <row r="303" spans="1:20" s="242" customFormat="1" ht="16.149999999999999" customHeight="1">
      <c r="A303" s="289" t="s">
        <v>81</v>
      </c>
      <c r="B303" s="287">
        <f>種目一覧!E263</f>
        <v>0</v>
      </c>
      <c r="C303" s="287">
        <f>種目一覧!G263</f>
        <v>0</v>
      </c>
      <c r="D303" s="287">
        <f>種目一覧!F263</f>
        <v>0</v>
      </c>
      <c r="E303" s="289" t="str">
        <f t="shared" si="187"/>
        <v/>
      </c>
      <c r="F303" s="289" t="str">
        <f>種目一覧!H263</f>
        <v>30-50Ba</v>
      </c>
      <c r="H303" s="242">
        <f>種目一覧!L263</f>
        <v>99999</v>
      </c>
      <c r="I303" s="290" t="str">
        <f t="shared" si="188"/>
        <v/>
      </c>
      <c r="J303" s="290"/>
      <c r="K303" s="295">
        <f t="shared" si="189"/>
        <v>99999</v>
      </c>
      <c r="L303" s="292" t="str">
        <f t="shared" si="190"/>
        <v/>
      </c>
      <c r="M303" s="296">
        <f t="shared" si="191"/>
        <v>0</v>
      </c>
      <c r="N303" s="297">
        <f t="shared" si="192"/>
        <v>0</v>
      </c>
      <c r="O303" s="242">
        <f t="shared" si="192"/>
        <v>0</v>
      </c>
      <c r="P303" s="287">
        <f t="shared" si="192"/>
        <v>0</v>
      </c>
      <c r="Q303" s="287">
        <f t="shared" si="192"/>
        <v>0</v>
      </c>
      <c r="R303" s="287">
        <f t="shared" si="192"/>
        <v>0</v>
      </c>
      <c r="S303" s="242">
        <f t="shared" si="192"/>
        <v>0</v>
      </c>
      <c r="T303" s="242">
        <f t="shared" si="193"/>
        <v>0</v>
      </c>
    </row>
    <row r="304" spans="1:20" s="242" customFormat="1" ht="16.149999999999999" customHeight="1">
      <c r="A304" s="289" t="s">
        <v>81</v>
      </c>
      <c r="B304" s="287">
        <f>種目一覧!E264</f>
        <v>0</v>
      </c>
      <c r="C304" s="287">
        <f>種目一覧!G264</f>
        <v>0</v>
      </c>
      <c r="D304" s="287">
        <f>種目一覧!F264</f>
        <v>0</v>
      </c>
      <c r="E304" s="289" t="str">
        <f t="shared" si="187"/>
        <v/>
      </c>
      <c r="F304" s="289" t="str">
        <f>種目一覧!H264</f>
        <v>30-50Ba</v>
      </c>
      <c r="H304" s="242">
        <f>種目一覧!L264</f>
        <v>99999</v>
      </c>
      <c r="I304" s="290" t="str">
        <f t="shared" si="188"/>
        <v/>
      </c>
      <c r="J304" s="290"/>
      <c r="K304" s="295">
        <f t="shared" si="189"/>
        <v>99999</v>
      </c>
      <c r="L304" s="292" t="str">
        <f t="shared" si="190"/>
        <v/>
      </c>
      <c r="M304" s="296">
        <f t="shared" si="191"/>
        <v>0</v>
      </c>
      <c r="N304" s="297">
        <f t="shared" si="192"/>
        <v>0</v>
      </c>
      <c r="O304" s="242">
        <f t="shared" si="192"/>
        <v>0</v>
      </c>
      <c r="P304" s="287">
        <f t="shared" si="192"/>
        <v>0</v>
      </c>
      <c r="Q304" s="287">
        <f t="shared" si="192"/>
        <v>0</v>
      </c>
      <c r="R304" s="287">
        <f t="shared" si="192"/>
        <v>0</v>
      </c>
      <c r="S304" s="242">
        <f t="shared" si="192"/>
        <v>0</v>
      </c>
      <c r="T304" s="242">
        <f t="shared" si="193"/>
        <v>0</v>
      </c>
    </row>
    <row r="305" spans="1:20" s="242" customFormat="1" ht="16.149999999999999" customHeight="1">
      <c r="A305" s="289" t="s">
        <v>81</v>
      </c>
      <c r="B305" s="287">
        <f>種目一覧!E265</f>
        <v>0</v>
      </c>
      <c r="C305" s="287">
        <f>種目一覧!G265</f>
        <v>0</v>
      </c>
      <c r="D305" s="287">
        <f>種目一覧!F265</f>
        <v>0</v>
      </c>
      <c r="E305" s="289" t="str">
        <f t="shared" si="187"/>
        <v/>
      </c>
      <c r="F305" s="289" t="str">
        <f>種目一覧!H265</f>
        <v>30-50Ba</v>
      </c>
      <c r="H305" s="242">
        <f>種目一覧!L265</f>
        <v>99999</v>
      </c>
      <c r="I305" s="290" t="str">
        <f t="shared" si="188"/>
        <v/>
      </c>
      <c r="J305" s="290"/>
      <c r="K305" s="295">
        <f t="shared" si="189"/>
        <v>99999</v>
      </c>
      <c r="L305" s="292" t="str">
        <f t="shared" si="190"/>
        <v/>
      </c>
      <c r="M305" s="296">
        <f t="shared" si="191"/>
        <v>0</v>
      </c>
      <c r="N305" s="297">
        <f t="shared" si="192"/>
        <v>0</v>
      </c>
      <c r="O305" s="242">
        <f t="shared" si="192"/>
        <v>0</v>
      </c>
      <c r="P305" s="287">
        <f t="shared" si="192"/>
        <v>0</v>
      </c>
      <c r="Q305" s="287">
        <f t="shared" si="192"/>
        <v>0</v>
      </c>
      <c r="R305" s="287">
        <f t="shared" si="192"/>
        <v>0</v>
      </c>
      <c r="S305" s="242">
        <f t="shared" si="192"/>
        <v>0</v>
      </c>
      <c r="T305" s="242">
        <f t="shared" si="193"/>
        <v>0</v>
      </c>
    </row>
    <row r="306" spans="1:20" s="242" customFormat="1" ht="16.149999999999999" customHeight="1">
      <c r="A306" s="289" t="s">
        <v>81</v>
      </c>
      <c r="B306" s="287">
        <f>種目一覧!E266</f>
        <v>0</v>
      </c>
      <c r="C306" s="287">
        <f>種目一覧!G266</f>
        <v>0</v>
      </c>
      <c r="D306" s="287">
        <f>種目一覧!F266</f>
        <v>0</v>
      </c>
      <c r="E306" s="289" t="str">
        <f t="shared" si="187"/>
        <v/>
      </c>
      <c r="F306" s="289" t="str">
        <f>種目一覧!H266</f>
        <v>30-50Ba</v>
      </c>
      <c r="H306" s="242">
        <f>種目一覧!L266</f>
        <v>99999</v>
      </c>
      <c r="I306" s="290" t="str">
        <f t="shared" si="188"/>
        <v/>
      </c>
      <c r="J306" s="290"/>
      <c r="K306" s="295">
        <f t="shared" si="189"/>
        <v>99999</v>
      </c>
      <c r="L306" s="292" t="str">
        <f t="shared" si="190"/>
        <v/>
      </c>
      <c r="M306" s="296">
        <f t="shared" si="191"/>
        <v>0</v>
      </c>
      <c r="N306" s="297">
        <f t="shared" si="192"/>
        <v>0</v>
      </c>
      <c r="O306" s="242">
        <f t="shared" si="192"/>
        <v>0</v>
      </c>
      <c r="P306" s="287">
        <f t="shared" si="192"/>
        <v>0</v>
      </c>
      <c r="Q306" s="287">
        <f t="shared" si="192"/>
        <v>0</v>
      </c>
      <c r="R306" s="287">
        <f t="shared" si="192"/>
        <v>0</v>
      </c>
      <c r="S306" s="242">
        <f t="shared" si="192"/>
        <v>0</v>
      </c>
      <c r="T306" s="242">
        <f t="shared" si="193"/>
        <v>0</v>
      </c>
    </row>
    <row r="307" spans="1:20" s="242" customFormat="1" ht="16.149999999999999" customHeight="1">
      <c r="A307" s="289" t="s">
        <v>81</v>
      </c>
      <c r="B307" s="287">
        <f>種目一覧!E267</f>
        <v>0</v>
      </c>
      <c r="C307" s="287">
        <f>種目一覧!G267</f>
        <v>0</v>
      </c>
      <c r="D307" s="287">
        <f>種目一覧!F267</f>
        <v>0</v>
      </c>
      <c r="E307" s="289" t="str">
        <f t="shared" si="187"/>
        <v/>
      </c>
      <c r="F307" s="289" t="str">
        <f>種目一覧!H267</f>
        <v>30-50Ba</v>
      </c>
      <c r="H307" s="242">
        <f>種目一覧!L267</f>
        <v>99999</v>
      </c>
      <c r="I307" s="290" t="str">
        <f t="shared" si="188"/>
        <v/>
      </c>
      <c r="J307" s="290"/>
      <c r="K307" s="295">
        <f t="shared" si="189"/>
        <v>99999</v>
      </c>
      <c r="L307" s="292" t="str">
        <f t="shared" si="190"/>
        <v/>
      </c>
      <c r="M307" s="296">
        <f t="shared" si="191"/>
        <v>0</v>
      </c>
      <c r="N307" s="297">
        <f t="shared" si="192"/>
        <v>0</v>
      </c>
      <c r="O307" s="242">
        <f t="shared" si="192"/>
        <v>0</v>
      </c>
      <c r="P307" s="287">
        <f t="shared" si="192"/>
        <v>0</v>
      </c>
      <c r="Q307" s="287">
        <f t="shared" si="192"/>
        <v>0</v>
      </c>
      <c r="R307" s="287">
        <f t="shared" si="192"/>
        <v>0</v>
      </c>
      <c r="S307" s="242">
        <f t="shared" si="192"/>
        <v>0</v>
      </c>
      <c r="T307" s="242">
        <f t="shared" si="193"/>
        <v>0</v>
      </c>
    </row>
    <row r="308" spans="1:20" s="242" customFormat="1" ht="16.149999999999999" customHeight="1">
      <c r="A308" s="289" t="s">
        <v>81</v>
      </c>
      <c r="B308" s="287">
        <f>種目一覧!E268</f>
        <v>0</v>
      </c>
      <c r="C308" s="287">
        <f>種目一覧!G268</f>
        <v>0</v>
      </c>
      <c r="D308" s="287">
        <f>種目一覧!F268</f>
        <v>0</v>
      </c>
      <c r="E308" s="289" t="str">
        <f t="shared" si="187"/>
        <v/>
      </c>
      <c r="F308" s="289" t="str">
        <f>種目一覧!H268</f>
        <v>30-50Ba</v>
      </c>
      <c r="H308" s="242">
        <f>種目一覧!L268</f>
        <v>99999</v>
      </c>
      <c r="I308" s="290" t="str">
        <f t="shared" si="188"/>
        <v/>
      </c>
      <c r="J308" s="290"/>
      <c r="K308" s="295">
        <f t="shared" si="189"/>
        <v>99999</v>
      </c>
      <c r="L308" s="292" t="str">
        <f t="shared" si="190"/>
        <v/>
      </c>
      <c r="M308" s="296">
        <f t="shared" si="191"/>
        <v>0</v>
      </c>
      <c r="N308" s="297">
        <f t="shared" si="192"/>
        <v>0</v>
      </c>
      <c r="O308" s="242">
        <f t="shared" si="192"/>
        <v>0</v>
      </c>
      <c r="P308" s="287">
        <f t="shared" si="192"/>
        <v>0</v>
      </c>
      <c r="Q308" s="287">
        <f t="shared" si="192"/>
        <v>0</v>
      </c>
      <c r="R308" s="287">
        <f t="shared" si="192"/>
        <v>0</v>
      </c>
      <c r="S308" s="242">
        <f t="shared" si="192"/>
        <v>0</v>
      </c>
      <c r="T308" s="242">
        <f t="shared" si="193"/>
        <v>0</v>
      </c>
    </row>
    <row r="309" spans="1:20" s="242" customFormat="1" ht="16.149999999999999" customHeight="1">
      <c r="A309" s="289" t="s">
        <v>81</v>
      </c>
      <c r="B309" s="289" t="str">
        <f>種目一覧!E269</f>
        <v>北陸銀行</v>
      </c>
      <c r="C309" s="289" t="str">
        <f>種目一覧!G269</f>
        <v>みやけ　たかひろ</v>
      </c>
      <c r="D309" s="289" t="str">
        <f>種目一覧!F269</f>
        <v>三宅　高弘</v>
      </c>
      <c r="E309" s="289" t="str">
        <f t="shared" si="187"/>
        <v/>
      </c>
      <c r="F309" s="289" t="str">
        <f>種目一覧!H269</f>
        <v>30-50Ba</v>
      </c>
      <c r="H309" s="242">
        <f>種目一覧!L269</f>
        <v>99999</v>
      </c>
      <c r="I309" s="290" t="str">
        <f t="shared" si="188"/>
        <v/>
      </c>
      <c r="J309" s="290"/>
      <c r="K309" s="295">
        <f t="shared" si="189"/>
        <v>99999</v>
      </c>
      <c r="L309" s="292" t="str">
        <f t="shared" si="190"/>
        <v/>
      </c>
      <c r="M309" s="296">
        <f t="shared" si="191"/>
        <v>0</v>
      </c>
      <c r="N309" s="297">
        <f t="shared" si="192"/>
        <v>0</v>
      </c>
      <c r="O309" s="242">
        <f t="shared" si="192"/>
        <v>0</v>
      </c>
      <c r="P309" s="287">
        <f t="shared" si="192"/>
        <v>0</v>
      </c>
      <c r="Q309" s="287">
        <f t="shared" si="192"/>
        <v>0</v>
      </c>
      <c r="R309" s="287">
        <f t="shared" si="192"/>
        <v>0</v>
      </c>
      <c r="S309" s="242">
        <f t="shared" si="192"/>
        <v>0</v>
      </c>
      <c r="T309" s="242">
        <f t="shared" si="193"/>
        <v>0</v>
      </c>
    </row>
    <row r="310" spans="1:20" s="242" customFormat="1" ht="16.149999999999999" customHeight="1">
      <c r="A310" s="289" t="s">
        <v>81</v>
      </c>
      <c r="B310" s="289" t="str">
        <f>種目一覧!E270</f>
        <v>みずほ</v>
      </c>
      <c r="C310" s="289" t="str">
        <f>種目一覧!G270</f>
        <v>いわさき　ゆうき</v>
      </c>
      <c r="D310" s="289" t="str">
        <f>種目一覧!F270</f>
        <v>岩崎　裕樹</v>
      </c>
      <c r="E310" s="289" t="str">
        <f t="shared" si="187"/>
        <v/>
      </c>
      <c r="F310" s="289" t="str">
        <f>種目一覧!H270</f>
        <v>30-50Ba</v>
      </c>
      <c r="H310" s="242">
        <f>種目一覧!L270</f>
        <v>99999</v>
      </c>
      <c r="I310" s="290" t="str">
        <f t="shared" si="188"/>
        <v/>
      </c>
      <c r="J310" s="290"/>
      <c r="K310" s="295">
        <f t="shared" si="189"/>
        <v>99999</v>
      </c>
      <c r="L310" s="292" t="str">
        <f t="shared" si="190"/>
        <v/>
      </c>
      <c r="M310" s="296">
        <f t="shared" si="191"/>
        <v>0</v>
      </c>
      <c r="N310" s="297">
        <f t="shared" si="192"/>
        <v>0</v>
      </c>
      <c r="O310" s="242">
        <f t="shared" si="192"/>
        <v>0</v>
      </c>
      <c r="P310" s="287">
        <f t="shared" si="192"/>
        <v>0</v>
      </c>
      <c r="Q310" s="287">
        <f t="shared" si="192"/>
        <v>0</v>
      </c>
      <c r="R310" s="287">
        <f t="shared" si="192"/>
        <v>0</v>
      </c>
      <c r="S310" s="242">
        <f t="shared" si="192"/>
        <v>0</v>
      </c>
      <c r="T310" s="242">
        <f t="shared" si="193"/>
        <v>0</v>
      </c>
    </row>
    <row r="311" spans="1:20" s="242" customFormat="1" ht="16.149999999999999" customHeight="1">
      <c r="A311" s="289" t="s">
        <v>81</v>
      </c>
      <c r="B311" s="289" t="str">
        <f>種目一覧!E271</f>
        <v>みずほ</v>
      </c>
      <c r="C311" s="289" t="str">
        <f>種目一覧!G271</f>
        <v>なかじま　ゆうき</v>
      </c>
      <c r="D311" s="289" t="str">
        <f>種目一覧!F271</f>
        <v>中島　悠貴</v>
      </c>
      <c r="E311" s="289" t="str">
        <f t="shared" si="187"/>
        <v/>
      </c>
      <c r="F311" s="289" t="str">
        <f>種目一覧!H271</f>
        <v>30-50Ba</v>
      </c>
      <c r="H311" s="242">
        <f>種目一覧!L271</f>
        <v>99999</v>
      </c>
      <c r="I311" s="290" t="str">
        <f t="shared" si="188"/>
        <v/>
      </c>
      <c r="J311" s="290"/>
      <c r="K311" s="295">
        <f t="shared" si="189"/>
        <v>99999</v>
      </c>
      <c r="L311" s="292" t="str">
        <f t="shared" si="190"/>
        <v/>
      </c>
      <c r="M311" s="296">
        <f t="shared" si="191"/>
        <v>0</v>
      </c>
      <c r="N311" s="297">
        <f t="shared" si="192"/>
        <v>0</v>
      </c>
      <c r="O311" s="242">
        <f t="shared" si="192"/>
        <v>0</v>
      </c>
      <c r="P311" s="287">
        <f t="shared" si="192"/>
        <v>0</v>
      </c>
      <c r="Q311" s="287">
        <f t="shared" si="192"/>
        <v>0</v>
      </c>
      <c r="R311" s="287">
        <f t="shared" si="192"/>
        <v>0</v>
      </c>
      <c r="S311" s="242">
        <f t="shared" si="192"/>
        <v>0</v>
      </c>
      <c r="T311" s="242">
        <f t="shared" si="193"/>
        <v>0</v>
      </c>
    </row>
    <row r="312" spans="1:20" s="242" customFormat="1" ht="16.149999999999999" customHeight="1">
      <c r="A312" s="289" t="s">
        <v>81</v>
      </c>
      <c r="B312" s="289" t="str">
        <f>種目一覧!E272</f>
        <v>　</v>
      </c>
      <c r="C312" s="287">
        <f>種目一覧!G272</f>
        <v>0</v>
      </c>
      <c r="D312" s="289" t="str">
        <f>種目一覧!F272</f>
        <v>　</v>
      </c>
      <c r="E312" s="289" t="str">
        <f t="shared" si="187"/>
        <v/>
      </c>
      <c r="F312" s="289" t="str">
        <f>種目一覧!H272</f>
        <v>30-50Ba</v>
      </c>
      <c r="H312" s="242">
        <f>種目一覧!L272</f>
        <v>99999</v>
      </c>
      <c r="I312" s="290" t="str">
        <f t="shared" si="188"/>
        <v/>
      </c>
      <c r="J312" s="290"/>
      <c r="K312" s="295">
        <f t="shared" si="189"/>
        <v>99999</v>
      </c>
      <c r="L312" s="292" t="str">
        <f t="shared" si="190"/>
        <v/>
      </c>
      <c r="M312" s="296">
        <f t="shared" si="191"/>
        <v>0</v>
      </c>
      <c r="N312" s="297">
        <f t="shared" si="192"/>
        <v>0</v>
      </c>
      <c r="O312" s="242">
        <f t="shared" si="192"/>
        <v>0</v>
      </c>
      <c r="P312" s="287">
        <f t="shared" si="192"/>
        <v>0</v>
      </c>
      <c r="Q312" s="287">
        <f t="shared" si="192"/>
        <v>0</v>
      </c>
      <c r="R312" s="287">
        <f t="shared" si="192"/>
        <v>0</v>
      </c>
      <c r="S312" s="242">
        <f t="shared" si="192"/>
        <v>0</v>
      </c>
      <c r="T312" s="242">
        <f t="shared" si="193"/>
        <v>0</v>
      </c>
    </row>
    <row r="313" spans="1:20" s="242" customFormat="1" ht="16.149999999999999" customHeight="1">
      <c r="A313" s="289" t="s">
        <v>81</v>
      </c>
      <c r="B313" s="289" t="str">
        <f>種目一覧!E273</f>
        <v>　</v>
      </c>
      <c r="C313" s="287">
        <f>種目一覧!G273</f>
        <v>0</v>
      </c>
      <c r="D313" s="289" t="str">
        <f>種目一覧!F273</f>
        <v>　</v>
      </c>
      <c r="E313" s="289" t="str">
        <f t="shared" si="187"/>
        <v/>
      </c>
      <c r="F313" s="289" t="str">
        <f>種目一覧!H273</f>
        <v>30-50Ba</v>
      </c>
      <c r="H313" s="242">
        <f>種目一覧!L273</f>
        <v>99999</v>
      </c>
      <c r="I313" s="290" t="str">
        <f t="shared" si="188"/>
        <v/>
      </c>
      <c r="J313" s="290"/>
      <c r="K313" s="295">
        <f t="shared" si="189"/>
        <v>99999</v>
      </c>
      <c r="L313" s="292" t="str">
        <f t="shared" si="190"/>
        <v/>
      </c>
      <c r="M313" s="296">
        <f t="shared" si="191"/>
        <v>0</v>
      </c>
      <c r="N313" s="297">
        <f t="shared" si="192"/>
        <v>0</v>
      </c>
      <c r="O313" s="242">
        <f t="shared" si="192"/>
        <v>0</v>
      </c>
      <c r="P313" s="287">
        <f t="shared" si="192"/>
        <v>0</v>
      </c>
      <c r="Q313" s="287">
        <f t="shared" si="192"/>
        <v>0</v>
      </c>
      <c r="R313" s="287">
        <f t="shared" si="192"/>
        <v>0</v>
      </c>
      <c r="S313" s="242">
        <f t="shared" si="192"/>
        <v>0</v>
      </c>
      <c r="T313" s="242">
        <f t="shared" si="193"/>
        <v>0</v>
      </c>
    </row>
    <row r="314" spans="1:20" s="242" customFormat="1" ht="16.149999999999999" customHeight="1">
      <c r="A314" s="289" t="s">
        <v>81</v>
      </c>
      <c r="B314" s="289" t="str">
        <f>種目一覧!E274</f>
        <v>　</v>
      </c>
      <c r="C314" s="287">
        <f>種目一覧!G274</f>
        <v>0</v>
      </c>
      <c r="D314" s="289" t="str">
        <f>種目一覧!F274</f>
        <v>　</v>
      </c>
      <c r="E314" s="289" t="str">
        <f t="shared" si="187"/>
        <v/>
      </c>
      <c r="F314" s="289" t="str">
        <f>種目一覧!H274</f>
        <v>30-50Ba</v>
      </c>
      <c r="H314" s="242">
        <f>種目一覧!L274</f>
        <v>99999</v>
      </c>
      <c r="I314" s="290" t="str">
        <f t="shared" si="188"/>
        <v/>
      </c>
      <c r="J314" s="290"/>
      <c r="K314" s="295">
        <f t="shared" si="189"/>
        <v>99999</v>
      </c>
      <c r="L314" s="292" t="str">
        <f t="shared" si="190"/>
        <v/>
      </c>
      <c r="M314" s="296">
        <f t="shared" si="191"/>
        <v>0</v>
      </c>
      <c r="N314" s="297">
        <f t="shared" si="192"/>
        <v>0</v>
      </c>
      <c r="O314" s="242">
        <f t="shared" si="192"/>
        <v>0</v>
      </c>
      <c r="P314" s="287">
        <f t="shared" si="192"/>
        <v>0</v>
      </c>
      <c r="Q314" s="287">
        <f t="shared" si="192"/>
        <v>0</v>
      </c>
      <c r="R314" s="287">
        <f t="shared" si="192"/>
        <v>0</v>
      </c>
      <c r="S314" s="242">
        <f t="shared" si="192"/>
        <v>0</v>
      </c>
      <c r="T314" s="242">
        <f t="shared" si="193"/>
        <v>0</v>
      </c>
    </row>
    <row r="315" spans="1:20" s="242" customFormat="1" ht="16.149999999999999" customHeight="1">
      <c r="A315" s="298" t="s">
        <v>81</v>
      </c>
      <c r="B315" s="298" t="str">
        <f>種目一覧!E275</f>
        <v>　</v>
      </c>
      <c r="C315" s="299">
        <f>種目一覧!G275</f>
        <v>0</v>
      </c>
      <c r="D315" s="298" t="str">
        <f>種目一覧!F275</f>
        <v>　</v>
      </c>
      <c r="E315" s="298" t="str">
        <f t="shared" si="187"/>
        <v/>
      </c>
      <c r="F315" s="298" t="str">
        <f>種目一覧!H275</f>
        <v>30-50Ba</v>
      </c>
      <c r="H315" s="300">
        <f>種目一覧!L275</f>
        <v>99999</v>
      </c>
      <c r="I315" s="301" t="str">
        <f t="shared" si="188"/>
        <v/>
      </c>
      <c r="J315" s="301"/>
      <c r="K315" s="302">
        <f t="shared" si="189"/>
        <v>99999</v>
      </c>
      <c r="L315" s="303" t="str">
        <f t="shared" si="190"/>
        <v/>
      </c>
      <c r="M315" s="304">
        <f t="shared" si="191"/>
        <v>0</v>
      </c>
      <c r="N315" s="305">
        <f t="shared" si="192"/>
        <v>0</v>
      </c>
      <c r="O315" s="300">
        <f t="shared" si="192"/>
        <v>0</v>
      </c>
      <c r="P315" s="299">
        <f t="shared" si="192"/>
        <v>0</v>
      </c>
      <c r="Q315" s="299">
        <f t="shared" si="192"/>
        <v>0</v>
      </c>
      <c r="R315" s="299">
        <f t="shared" si="192"/>
        <v>0</v>
      </c>
      <c r="S315" s="300">
        <f t="shared" si="192"/>
        <v>0</v>
      </c>
      <c r="T315" s="300">
        <f t="shared" si="193"/>
        <v>0</v>
      </c>
    </row>
    <row r="316" spans="1:20" s="306" customFormat="1" ht="16.149999999999999" customHeight="1">
      <c r="A316" s="307" t="s">
        <v>81</v>
      </c>
      <c r="B316" s="211" t="s">
        <v>456</v>
      </c>
      <c r="C316" s="308">
        <v>2710</v>
      </c>
      <c r="F316" s="211" t="str">
        <f>F315</f>
        <v>30-50Ba</v>
      </c>
      <c r="G316" s="211" t="s">
        <v>398</v>
      </c>
      <c r="N316" s="309">
        <f t="shared" ref="N316:S316" si="194">SUM(N302:N315)</f>
        <v>0</v>
      </c>
      <c r="O316" s="310">
        <f t="shared" si="194"/>
        <v>0</v>
      </c>
      <c r="P316" s="308">
        <f t="shared" si="194"/>
        <v>0</v>
      </c>
      <c r="Q316" s="308">
        <f t="shared" si="194"/>
        <v>0</v>
      </c>
      <c r="R316" s="308">
        <f t="shared" si="194"/>
        <v>0</v>
      </c>
      <c r="S316" s="310">
        <f t="shared" si="194"/>
        <v>0</v>
      </c>
    </row>
    <row r="317" spans="1:20" s="306" customFormat="1" ht="16.149999999999999" customHeight="1">
      <c r="A317" s="44" t="s">
        <v>81</v>
      </c>
      <c r="N317" s="311" t="str">
        <f t="shared" ref="N317:S317" si="195">IF(COUNTIF(N308:N315,"&lt;&gt;0")&gt;2,"警告！","")</f>
        <v/>
      </c>
      <c r="O317" s="312" t="str">
        <f t="shared" si="195"/>
        <v/>
      </c>
      <c r="P317" s="46" t="str">
        <f t="shared" si="195"/>
        <v/>
      </c>
      <c r="Q317" s="46" t="str">
        <f t="shared" si="195"/>
        <v/>
      </c>
      <c r="R317" s="46" t="str">
        <f t="shared" si="195"/>
        <v/>
      </c>
      <c r="S317" s="312" t="str">
        <f t="shared" si="195"/>
        <v/>
      </c>
    </row>
    <row r="318" spans="1:20" s="242" customFormat="1" ht="16.149999999999999" customHeight="1">
      <c r="A318" s="313" t="s">
        <v>135</v>
      </c>
      <c r="B318" s="319">
        <f>種目一覧!E276</f>
        <v>0</v>
      </c>
      <c r="C318" s="319">
        <f>種目一覧!G276</f>
        <v>0</v>
      </c>
      <c r="D318" s="319">
        <f>種目一覧!F276</f>
        <v>0</v>
      </c>
      <c r="E318" s="313" t="str">
        <f t="shared" ref="E318:E331" si="196">IF(K318&lt;=C$332,"※","")</f>
        <v/>
      </c>
      <c r="F318" s="313" t="str">
        <f>種目一覧!H276</f>
        <v>30-50Br</v>
      </c>
      <c r="H318" s="314">
        <f>種目一覧!L276</f>
        <v>99999</v>
      </c>
      <c r="I318" s="315" t="str">
        <f t="shared" ref="I318:I331" si="197">IF(H318=99999,"",RANK(H318,H$318:H$331,1))</f>
        <v/>
      </c>
      <c r="J318" s="315"/>
      <c r="K318" s="316">
        <f t="shared" ref="K318:K331" si="198">IF(J318="",99999,IF(J318&gt;2,99999,H318))</f>
        <v>99999</v>
      </c>
      <c r="L318" s="292" t="str">
        <f t="shared" ref="L318:L331" si="199">IF(K318=99999,"",RANK(K318,K$318:K$331,1))</f>
        <v/>
      </c>
      <c r="M318" s="317">
        <f t="shared" ref="M318:M331" si="200">IF(L318="",0,IF(L318=1,7,IF(L318=2,6,IF(L318=3,5,IF(L318=4,4,IF(L318=5,3,IF(L318=6,2,IF(L318=7,1,0))))))))</f>
        <v>0</v>
      </c>
      <c r="N318" s="318">
        <f t="shared" ref="N318:S331" si="201">IF($B318=N$2,$M318,0)</f>
        <v>0</v>
      </c>
      <c r="O318" s="314">
        <f t="shared" si="201"/>
        <v>0</v>
      </c>
      <c r="P318" s="319">
        <f t="shared" si="201"/>
        <v>0</v>
      </c>
      <c r="Q318" s="319">
        <f t="shared" si="201"/>
        <v>0</v>
      </c>
      <c r="R318" s="319">
        <f t="shared" si="201"/>
        <v>0</v>
      </c>
      <c r="S318" s="314">
        <f t="shared" si="201"/>
        <v>0</v>
      </c>
      <c r="T318" s="314">
        <f t="shared" ref="T318:T331" si="202">SUM(N318:S318)-M318</f>
        <v>0</v>
      </c>
    </row>
    <row r="319" spans="1:20" s="242" customFormat="1" ht="16.149999999999999" customHeight="1">
      <c r="A319" s="289" t="s">
        <v>135</v>
      </c>
      <c r="B319" s="287">
        <f>種目一覧!E277</f>
        <v>0</v>
      </c>
      <c r="C319" s="287">
        <f>種目一覧!G277</f>
        <v>0</v>
      </c>
      <c r="D319" s="287">
        <f>種目一覧!F277</f>
        <v>0</v>
      </c>
      <c r="E319" s="289" t="str">
        <f t="shared" si="196"/>
        <v/>
      </c>
      <c r="F319" s="289" t="str">
        <f>種目一覧!H277</f>
        <v>30-50Br</v>
      </c>
      <c r="H319" s="242">
        <f>種目一覧!L277</f>
        <v>99999</v>
      </c>
      <c r="I319" s="290" t="str">
        <f t="shared" si="197"/>
        <v/>
      </c>
      <c r="J319" s="290"/>
      <c r="K319" s="295">
        <f t="shared" si="198"/>
        <v>99999</v>
      </c>
      <c r="L319" s="292" t="str">
        <f t="shared" si="199"/>
        <v/>
      </c>
      <c r="M319" s="296">
        <f t="shared" si="200"/>
        <v>0</v>
      </c>
      <c r="N319" s="297">
        <f t="shared" si="201"/>
        <v>0</v>
      </c>
      <c r="O319" s="242">
        <f t="shared" si="201"/>
        <v>0</v>
      </c>
      <c r="P319" s="287">
        <f t="shared" si="201"/>
        <v>0</v>
      </c>
      <c r="Q319" s="287">
        <f t="shared" si="201"/>
        <v>0</v>
      </c>
      <c r="R319" s="287">
        <f t="shared" si="201"/>
        <v>0</v>
      </c>
      <c r="S319" s="242">
        <f t="shared" si="201"/>
        <v>0</v>
      </c>
      <c r="T319" s="242">
        <f t="shared" si="202"/>
        <v>0</v>
      </c>
    </row>
    <row r="320" spans="1:20" s="242" customFormat="1" ht="16.149999999999999" customHeight="1">
      <c r="A320" s="289" t="s">
        <v>135</v>
      </c>
      <c r="B320" s="287">
        <f>種目一覧!E278</f>
        <v>0</v>
      </c>
      <c r="C320" s="287">
        <f>種目一覧!G278</f>
        <v>0</v>
      </c>
      <c r="D320" s="287">
        <f>種目一覧!F278</f>
        <v>0</v>
      </c>
      <c r="E320" s="289" t="str">
        <f t="shared" si="196"/>
        <v/>
      </c>
      <c r="F320" s="289" t="str">
        <f>種目一覧!H278</f>
        <v>30-50Br</v>
      </c>
      <c r="H320" s="242">
        <f>種目一覧!L278</f>
        <v>99999</v>
      </c>
      <c r="I320" s="290" t="str">
        <f t="shared" si="197"/>
        <v/>
      </c>
      <c r="J320" s="290"/>
      <c r="K320" s="295">
        <f t="shared" si="198"/>
        <v>99999</v>
      </c>
      <c r="L320" s="292" t="str">
        <f t="shared" si="199"/>
        <v/>
      </c>
      <c r="M320" s="296">
        <f t="shared" si="200"/>
        <v>0</v>
      </c>
      <c r="N320" s="297">
        <f t="shared" si="201"/>
        <v>0</v>
      </c>
      <c r="O320" s="242">
        <f t="shared" si="201"/>
        <v>0</v>
      </c>
      <c r="P320" s="287">
        <f t="shared" si="201"/>
        <v>0</v>
      </c>
      <c r="Q320" s="287">
        <f t="shared" si="201"/>
        <v>0</v>
      </c>
      <c r="R320" s="287">
        <f t="shared" si="201"/>
        <v>0</v>
      </c>
      <c r="S320" s="242">
        <f t="shared" si="201"/>
        <v>0</v>
      </c>
      <c r="T320" s="242">
        <f t="shared" si="202"/>
        <v>0</v>
      </c>
    </row>
    <row r="321" spans="1:20" s="242" customFormat="1" ht="16.149999999999999" customHeight="1">
      <c r="A321" s="289" t="s">
        <v>135</v>
      </c>
      <c r="B321" s="287">
        <f>種目一覧!E279</f>
        <v>0</v>
      </c>
      <c r="C321" s="287">
        <f>種目一覧!G279</f>
        <v>0</v>
      </c>
      <c r="D321" s="287">
        <f>種目一覧!F279</f>
        <v>0</v>
      </c>
      <c r="E321" s="289" t="str">
        <f t="shared" si="196"/>
        <v/>
      </c>
      <c r="F321" s="289" t="str">
        <f>種目一覧!H279</f>
        <v>30-50Br</v>
      </c>
      <c r="H321" s="242">
        <f>種目一覧!L279</f>
        <v>99999</v>
      </c>
      <c r="I321" s="290" t="str">
        <f t="shared" si="197"/>
        <v/>
      </c>
      <c r="J321" s="290"/>
      <c r="K321" s="295">
        <f t="shared" si="198"/>
        <v>99999</v>
      </c>
      <c r="L321" s="292" t="str">
        <f t="shared" si="199"/>
        <v/>
      </c>
      <c r="M321" s="296">
        <f t="shared" si="200"/>
        <v>0</v>
      </c>
      <c r="N321" s="297">
        <f t="shared" si="201"/>
        <v>0</v>
      </c>
      <c r="O321" s="242">
        <f t="shared" si="201"/>
        <v>0</v>
      </c>
      <c r="P321" s="287">
        <f t="shared" si="201"/>
        <v>0</v>
      </c>
      <c r="Q321" s="287">
        <f t="shared" si="201"/>
        <v>0</v>
      </c>
      <c r="R321" s="287">
        <f t="shared" si="201"/>
        <v>0</v>
      </c>
      <c r="S321" s="242">
        <f t="shared" si="201"/>
        <v>0</v>
      </c>
      <c r="T321" s="242">
        <f t="shared" si="202"/>
        <v>0</v>
      </c>
    </row>
    <row r="322" spans="1:20" s="242" customFormat="1" ht="16.149999999999999" customHeight="1">
      <c r="A322" s="289" t="s">
        <v>135</v>
      </c>
      <c r="B322" s="287">
        <f>種目一覧!E280</f>
        <v>0</v>
      </c>
      <c r="C322" s="287">
        <f>種目一覧!G280</f>
        <v>0</v>
      </c>
      <c r="D322" s="287">
        <f>種目一覧!F280</f>
        <v>0</v>
      </c>
      <c r="E322" s="289" t="str">
        <f t="shared" si="196"/>
        <v/>
      </c>
      <c r="F322" s="289" t="str">
        <f>種目一覧!H280</f>
        <v>30-50Br</v>
      </c>
      <c r="H322" s="242">
        <f>種目一覧!L280</f>
        <v>99999</v>
      </c>
      <c r="I322" s="290" t="str">
        <f t="shared" si="197"/>
        <v/>
      </c>
      <c r="J322" s="290"/>
      <c r="K322" s="295">
        <f t="shared" si="198"/>
        <v>99999</v>
      </c>
      <c r="L322" s="292" t="str">
        <f t="shared" si="199"/>
        <v/>
      </c>
      <c r="M322" s="296">
        <f t="shared" si="200"/>
        <v>0</v>
      </c>
      <c r="N322" s="297">
        <f t="shared" si="201"/>
        <v>0</v>
      </c>
      <c r="O322" s="242">
        <f t="shared" si="201"/>
        <v>0</v>
      </c>
      <c r="P322" s="287">
        <f t="shared" si="201"/>
        <v>0</v>
      </c>
      <c r="Q322" s="287">
        <f t="shared" si="201"/>
        <v>0</v>
      </c>
      <c r="R322" s="287">
        <f t="shared" si="201"/>
        <v>0</v>
      </c>
      <c r="S322" s="242">
        <f t="shared" si="201"/>
        <v>0</v>
      </c>
      <c r="T322" s="242">
        <f t="shared" si="202"/>
        <v>0</v>
      </c>
    </row>
    <row r="323" spans="1:20" s="242" customFormat="1" ht="16.149999999999999" customHeight="1">
      <c r="A323" s="289" t="s">
        <v>135</v>
      </c>
      <c r="B323" s="287">
        <f>種目一覧!E281</f>
        <v>0</v>
      </c>
      <c r="C323" s="287">
        <f>種目一覧!G281</f>
        <v>0</v>
      </c>
      <c r="D323" s="287">
        <f>種目一覧!F281</f>
        <v>0</v>
      </c>
      <c r="E323" s="289" t="str">
        <f t="shared" si="196"/>
        <v/>
      </c>
      <c r="F323" s="289" t="str">
        <f>種目一覧!H281</f>
        <v>30-50Br</v>
      </c>
      <c r="H323" s="242">
        <f>種目一覧!L281</f>
        <v>99999</v>
      </c>
      <c r="I323" s="290" t="str">
        <f t="shared" si="197"/>
        <v/>
      </c>
      <c r="J323" s="290"/>
      <c r="K323" s="295">
        <f t="shared" si="198"/>
        <v>99999</v>
      </c>
      <c r="L323" s="292" t="str">
        <f t="shared" si="199"/>
        <v/>
      </c>
      <c r="M323" s="296">
        <f t="shared" si="200"/>
        <v>0</v>
      </c>
      <c r="N323" s="297">
        <f t="shared" si="201"/>
        <v>0</v>
      </c>
      <c r="O323" s="242">
        <f t="shared" si="201"/>
        <v>0</v>
      </c>
      <c r="P323" s="287">
        <f t="shared" si="201"/>
        <v>0</v>
      </c>
      <c r="Q323" s="287">
        <f t="shared" si="201"/>
        <v>0</v>
      </c>
      <c r="R323" s="287">
        <f t="shared" si="201"/>
        <v>0</v>
      </c>
      <c r="S323" s="242">
        <f t="shared" si="201"/>
        <v>0</v>
      </c>
      <c r="T323" s="242">
        <f t="shared" si="202"/>
        <v>0</v>
      </c>
    </row>
    <row r="324" spans="1:20" s="242" customFormat="1" ht="16.149999999999999" customHeight="1">
      <c r="A324" s="289" t="s">
        <v>135</v>
      </c>
      <c r="B324" s="287">
        <f>種目一覧!E282</f>
        <v>0</v>
      </c>
      <c r="C324" s="287">
        <f>種目一覧!G282</f>
        <v>0</v>
      </c>
      <c r="D324" s="287">
        <f>種目一覧!F282</f>
        <v>0</v>
      </c>
      <c r="E324" s="289" t="str">
        <f t="shared" si="196"/>
        <v/>
      </c>
      <c r="F324" s="289" t="str">
        <f>種目一覧!H282</f>
        <v>30-50Br</v>
      </c>
      <c r="H324" s="242">
        <f>種目一覧!L282</f>
        <v>99999</v>
      </c>
      <c r="I324" s="290" t="str">
        <f t="shared" si="197"/>
        <v/>
      </c>
      <c r="J324" s="290"/>
      <c r="K324" s="295">
        <f t="shared" si="198"/>
        <v>99999</v>
      </c>
      <c r="L324" s="292" t="str">
        <f t="shared" si="199"/>
        <v/>
      </c>
      <c r="M324" s="296">
        <f t="shared" si="200"/>
        <v>0</v>
      </c>
      <c r="N324" s="297">
        <f t="shared" si="201"/>
        <v>0</v>
      </c>
      <c r="O324" s="242">
        <f t="shared" si="201"/>
        <v>0</v>
      </c>
      <c r="P324" s="287">
        <f t="shared" si="201"/>
        <v>0</v>
      </c>
      <c r="Q324" s="287">
        <f t="shared" si="201"/>
        <v>0</v>
      </c>
      <c r="R324" s="287">
        <f t="shared" si="201"/>
        <v>0</v>
      </c>
      <c r="S324" s="242">
        <f t="shared" si="201"/>
        <v>0</v>
      </c>
      <c r="T324" s="242">
        <f t="shared" si="202"/>
        <v>0</v>
      </c>
    </row>
    <row r="325" spans="1:20" s="242" customFormat="1" ht="16.149999999999999" customHeight="1">
      <c r="A325" s="289" t="s">
        <v>135</v>
      </c>
      <c r="B325" s="289" t="str">
        <f>種目一覧!E283</f>
        <v>みずほ</v>
      </c>
      <c r="C325" s="289" t="str">
        <f>種目一覧!G283</f>
        <v>おおだいら　ゆうま</v>
      </c>
      <c r="D325" s="289" t="str">
        <f>種目一覧!F283</f>
        <v>大平　裕真</v>
      </c>
      <c r="E325" s="289" t="str">
        <f t="shared" si="196"/>
        <v/>
      </c>
      <c r="F325" s="289" t="str">
        <f>種目一覧!H283</f>
        <v>30-50Br</v>
      </c>
      <c r="H325" s="242">
        <f>種目一覧!L283</f>
        <v>99999</v>
      </c>
      <c r="I325" s="290" t="str">
        <f t="shared" si="197"/>
        <v/>
      </c>
      <c r="J325" s="290"/>
      <c r="K325" s="295">
        <f t="shared" si="198"/>
        <v>99999</v>
      </c>
      <c r="L325" s="292" t="str">
        <f t="shared" si="199"/>
        <v/>
      </c>
      <c r="M325" s="296">
        <f t="shared" si="200"/>
        <v>0</v>
      </c>
      <c r="N325" s="297">
        <f t="shared" si="201"/>
        <v>0</v>
      </c>
      <c r="O325" s="242">
        <f t="shared" si="201"/>
        <v>0</v>
      </c>
      <c r="P325" s="287">
        <f t="shared" si="201"/>
        <v>0</v>
      </c>
      <c r="Q325" s="287">
        <f t="shared" si="201"/>
        <v>0</v>
      </c>
      <c r="R325" s="287">
        <f t="shared" si="201"/>
        <v>0</v>
      </c>
      <c r="S325" s="242">
        <f t="shared" si="201"/>
        <v>0</v>
      </c>
      <c r="T325" s="242">
        <f t="shared" si="202"/>
        <v>0</v>
      </c>
    </row>
    <row r="326" spans="1:20" s="242" customFormat="1" ht="16.149999999999999" customHeight="1">
      <c r="A326" s="289" t="s">
        <v>135</v>
      </c>
      <c r="B326" s="289" t="str">
        <f>種目一覧!E284</f>
        <v>三菱UFJ信託</v>
      </c>
      <c r="C326" s="289" t="str">
        <f>種目一覧!G284</f>
        <v>やなぎもと　まさふみ</v>
      </c>
      <c r="D326" s="289" t="str">
        <f>種目一覧!F284</f>
        <v>柳本　壮史</v>
      </c>
      <c r="E326" s="289" t="str">
        <f t="shared" si="196"/>
        <v/>
      </c>
      <c r="F326" s="289" t="str">
        <f>種目一覧!H284</f>
        <v>30-50Br</v>
      </c>
      <c r="H326" s="242">
        <f>種目一覧!L284</f>
        <v>99999</v>
      </c>
      <c r="I326" s="290" t="str">
        <f t="shared" si="197"/>
        <v/>
      </c>
      <c r="J326" s="290"/>
      <c r="K326" s="295">
        <f t="shared" si="198"/>
        <v>99999</v>
      </c>
      <c r="L326" s="292" t="str">
        <f t="shared" si="199"/>
        <v/>
      </c>
      <c r="M326" s="296">
        <f t="shared" si="200"/>
        <v>0</v>
      </c>
      <c r="N326" s="297">
        <f t="shared" si="201"/>
        <v>0</v>
      </c>
      <c r="O326" s="242">
        <f t="shared" si="201"/>
        <v>0</v>
      </c>
      <c r="P326" s="287">
        <f t="shared" si="201"/>
        <v>0</v>
      </c>
      <c r="Q326" s="287">
        <f t="shared" si="201"/>
        <v>0</v>
      </c>
      <c r="R326" s="287">
        <f t="shared" si="201"/>
        <v>0</v>
      </c>
      <c r="S326" s="242">
        <f t="shared" si="201"/>
        <v>0</v>
      </c>
      <c r="T326" s="242">
        <f t="shared" si="202"/>
        <v>0</v>
      </c>
    </row>
    <row r="327" spans="1:20" s="242" customFormat="1" ht="16.149999999999999" customHeight="1">
      <c r="A327" s="289" t="s">
        <v>135</v>
      </c>
      <c r="B327" s="289" t="str">
        <f>種目一覧!E285</f>
        <v>三菱UFJ銀行</v>
      </c>
      <c r="C327" s="289" t="str">
        <f>種目一覧!G285</f>
        <v>かまた　ようすけ</v>
      </c>
      <c r="D327" s="289" t="str">
        <f>種目一覧!F285</f>
        <v>鎌田　陽介</v>
      </c>
      <c r="E327" s="289" t="str">
        <f t="shared" si="196"/>
        <v/>
      </c>
      <c r="F327" s="289" t="str">
        <f>種目一覧!H285</f>
        <v>30-50Br</v>
      </c>
      <c r="H327" s="242">
        <f>種目一覧!L285</f>
        <v>99999</v>
      </c>
      <c r="I327" s="290" t="str">
        <f t="shared" si="197"/>
        <v/>
      </c>
      <c r="J327" s="290"/>
      <c r="K327" s="295">
        <f t="shared" si="198"/>
        <v>99999</v>
      </c>
      <c r="L327" s="292" t="str">
        <f t="shared" si="199"/>
        <v/>
      </c>
      <c r="M327" s="296">
        <f t="shared" si="200"/>
        <v>0</v>
      </c>
      <c r="N327" s="297">
        <f t="shared" si="201"/>
        <v>0</v>
      </c>
      <c r="O327" s="242">
        <f t="shared" si="201"/>
        <v>0</v>
      </c>
      <c r="P327" s="287">
        <f t="shared" si="201"/>
        <v>0</v>
      </c>
      <c r="Q327" s="287">
        <f t="shared" si="201"/>
        <v>0</v>
      </c>
      <c r="R327" s="287">
        <f t="shared" si="201"/>
        <v>0</v>
      </c>
      <c r="S327" s="242">
        <f t="shared" si="201"/>
        <v>0</v>
      </c>
      <c r="T327" s="242">
        <f t="shared" si="202"/>
        <v>0</v>
      </c>
    </row>
    <row r="328" spans="1:20" s="242" customFormat="1" ht="16.149999999999999" customHeight="1">
      <c r="A328" s="289" t="s">
        <v>135</v>
      </c>
      <c r="B328" s="289" t="str">
        <f>種目一覧!E286</f>
        <v>三井住友銀行</v>
      </c>
      <c r="C328" s="289" t="str">
        <f>種目一覧!G286</f>
        <v>ひらた　なおき</v>
      </c>
      <c r="D328" s="289" t="str">
        <f>種目一覧!F286</f>
        <v>平田　直紀</v>
      </c>
      <c r="E328" s="289" t="str">
        <f t="shared" si="196"/>
        <v/>
      </c>
      <c r="F328" s="289" t="str">
        <f>種目一覧!H286</f>
        <v>30-50Br</v>
      </c>
      <c r="H328" s="242">
        <f>種目一覧!L286</f>
        <v>99999</v>
      </c>
      <c r="I328" s="290" t="str">
        <f t="shared" si="197"/>
        <v/>
      </c>
      <c r="J328" s="290"/>
      <c r="K328" s="295">
        <f t="shared" si="198"/>
        <v>99999</v>
      </c>
      <c r="L328" s="292" t="str">
        <f t="shared" si="199"/>
        <v/>
      </c>
      <c r="M328" s="296">
        <f t="shared" si="200"/>
        <v>0</v>
      </c>
      <c r="N328" s="297">
        <f t="shared" si="201"/>
        <v>0</v>
      </c>
      <c r="O328" s="242">
        <f t="shared" si="201"/>
        <v>0</v>
      </c>
      <c r="P328" s="287">
        <f t="shared" si="201"/>
        <v>0</v>
      </c>
      <c r="Q328" s="287">
        <f t="shared" si="201"/>
        <v>0</v>
      </c>
      <c r="R328" s="287">
        <f t="shared" si="201"/>
        <v>0</v>
      </c>
      <c r="S328" s="242">
        <f t="shared" si="201"/>
        <v>0</v>
      </c>
      <c r="T328" s="242">
        <f t="shared" si="202"/>
        <v>0</v>
      </c>
    </row>
    <row r="329" spans="1:20" s="242" customFormat="1" ht="16.149999999999999" customHeight="1">
      <c r="A329" s="289" t="s">
        <v>135</v>
      </c>
      <c r="B329" s="289" t="str">
        <f>種目一覧!E287</f>
        <v>みずほ</v>
      </c>
      <c r="C329" s="289" t="str">
        <f>種目一覧!G287</f>
        <v>いわさき　ゆうき</v>
      </c>
      <c r="D329" s="289" t="str">
        <f>種目一覧!F287</f>
        <v>岩崎　裕樹</v>
      </c>
      <c r="E329" s="289" t="str">
        <f t="shared" si="196"/>
        <v/>
      </c>
      <c r="F329" s="289" t="str">
        <f>種目一覧!H287</f>
        <v>30-50Br</v>
      </c>
      <c r="H329" s="242">
        <f>種目一覧!L287</f>
        <v>99999</v>
      </c>
      <c r="I329" s="290" t="str">
        <f t="shared" si="197"/>
        <v/>
      </c>
      <c r="J329" s="290"/>
      <c r="K329" s="295">
        <f t="shared" si="198"/>
        <v>99999</v>
      </c>
      <c r="L329" s="292" t="str">
        <f t="shared" si="199"/>
        <v/>
      </c>
      <c r="M329" s="296">
        <f t="shared" si="200"/>
        <v>0</v>
      </c>
      <c r="N329" s="297">
        <f t="shared" si="201"/>
        <v>0</v>
      </c>
      <c r="O329" s="242">
        <f t="shared" si="201"/>
        <v>0</v>
      </c>
      <c r="P329" s="287">
        <f t="shared" si="201"/>
        <v>0</v>
      </c>
      <c r="Q329" s="287">
        <f t="shared" si="201"/>
        <v>0</v>
      </c>
      <c r="R329" s="287">
        <f t="shared" si="201"/>
        <v>0</v>
      </c>
      <c r="S329" s="242">
        <f t="shared" si="201"/>
        <v>0</v>
      </c>
      <c r="T329" s="242">
        <f t="shared" si="202"/>
        <v>0</v>
      </c>
    </row>
    <row r="330" spans="1:20" s="242" customFormat="1" ht="16.149999999999999" customHeight="1">
      <c r="A330" s="289" t="s">
        <v>135</v>
      </c>
      <c r="B330" s="289" t="str">
        <f>種目一覧!E288</f>
        <v>　</v>
      </c>
      <c r="C330" s="287">
        <f>種目一覧!G288</f>
        <v>0</v>
      </c>
      <c r="D330" s="289" t="str">
        <f>種目一覧!F288</f>
        <v>　</v>
      </c>
      <c r="E330" s="289" t="str">
        <f t="shared" si="196"/>
        <v/>
      </c>
      <c r="F330" s="289" t="str">
        <f>種目一覧!H288</f>
        <v>30-50Br</v>
      </c>
      <c r="H330" s="242">
        <f>種目一覧!L288</f>
        <v>99999</v>
      </c>
      <c r="I330" s="290" t="str">
        <f t="shared" si="197"/>
        <v/>
      </c>
      <c r="J330" s="290"/>
      <c r="K330" s="295">
        <f t="shared" si="198"/>
        <v>99999</v>
      </c>
      <c r="L330" s="292" t="str">
        <f t="shared" si="199"/>
        <v/>
      </c>
      <c r="M330" s="296">
        <f t="shared" si="200"/>
        <v>0</v>
      </c>
      <c r="N330" s="297">
        <f t="shared" si="201"/>
        <v>0</v>
      </c>
      <c r="O330" s="242">
        <f t="shared" si="201"/>
        <v>0</v>
      </c>
      <c r="P330" s="287">
        <f t="shared" si="201"/>
        <v>0</v>
      </c>
      <c r="Q330" s="287">
        <f t="shared" si="201"/>
        <v>0</v>
      </c>
      <c r="R330" s="287">
        <f t="shared" si="201"/>
        <v>0</v>
      </c>
      <c r="S330" s="242">
        <f t="shared" si="201"/>
        <v>0</v>
      </c>
      <c r="T330" s="242">
        <f t="shared" si="202"/>
        <v>0</v>
      </c>
    </row>
    <row r="331" spans="1:20" s="242" customFormat="1" ht="16.149999999999999" customHeight="1">
      <c r="A331" s="298" t="s">
        <v>135</v>
      </c>
      <c r="B331" s="298" t="str">
        <f>種目一覧!E289</f>
        <v>　</v>
      </c>
      <c r="C331" s="299">
        <f>種目一覧!G289</f>
        <v>0</v>
      </c>
      <c r="D331" s="298" t="str">
        <f>種目一覧!F289</f>
        <v>　</v>
      </c>
      <c r="E331" s="298" t="str">
        <f t="shared" si="196"/>
        <v/>
      </c>
      <c r="F331" s="298" t="str">
        <f>種目一覧!H289</f>
        <v>30-50Br</v>
      </c>
      <c r="H331" s="300">
        <f>種目一覧!L289</f>
        <v>99999</v>
      </c>
      <c r="I331" s="301" t="str">
        <f t="shared" si="197"/>
        <v/>
      </c>
      <c r="J331" s="301"/>
      <c r="K331" s="302">
        <f t="shared" si="198"/>
        <v>99999</v>
      </c>
      <c r="L331" s="303" t="str">
        <f t="shared" si="199"/>
        <v/>
      </c>
      <c r="M331" s="304">
        <f t="shared" si="200"/>
        <v>0</v>
      </c>
      <c r="N331" s="305">
        <f t="shared" si="201"/>
        <v>0</v>
      </c>
      <c r="O331" s="300">
        <f t="shared" si="201"/>
        <v>0</v>
      </c>
      <c r="P331" s="299">
        <f t="shared" si="201"/>
        <v>0</v>
      </c>
      <c r="Q331" s="299">
        <f t="shared" si="201"/>
        <v>0</v>
      </c>
      <c r="R331" s="299">
        <f t="shared" si="201"/>
        <v>0</v>
      </c>
      <c r="S331" s="300">
        <f t="shared" si="201"/>
        <v>0</v>
      </c>
      <c r="T331" s="300">
        <f t="shared" si="202"/>
        <v>0</v>
      </c>
    </row>
    <row r="332" spans="1:20" s="306" customFormat="1" ht="16.149999999999999" customHeight="1">
      <c r="A332" s="307" t="s">
        <v>135</v>
      </c>
      <c r="B332" s="211" t="s">
        <v>456</v>
      </c>
      <c r="C332" s="308">
        <v>2974</v>
      </c>
      <c r="F332" s="211" t="str">
        <f>F331</f>
        <v>30-50Br</v>
      </c>
      <c r="G332" s="211" t="s">
        <v>402</v>
      </c>
      <c r="N332" s="309">
        <f t="shared" ref="N332:S332" si="203">SUM(N318:N331)</f>
        <v>0</v>
      </c>
      <c r="O332" s="310">
        <f t="shared" si="203"/>
        <v>0</v>
      </c>
      <c r="P332" s="308">
        <f t="shared" si="203"/>
        <v>0</v>
      </c>
      <c r="Q332" s="308">
        <f t="shared" si="203"/>
        <v>0</v>
      </c>
      <c r="R332" s="308">
        <f t="shared" si="203"/>
        <v>0</v>
      </c>
      <c r="S332" s="310">
        <f t="shared" si="203"/>
        <v>0</v>
      </c>
    </row>
    <row r="333" spans="1:20" s="306" customFormat="1" ht="16.149999999999999" customHeight="1">
      <c r="A333" s="44" t="s">
        <v>135</v>
      </c>
      <c r="N333" s="311" t="str">
        <f t="shared" ref="N333:S333" si="204">IF(COUNTIF(N318:N331,"&lt;&gt;0")&gt;2,"警告！","")</f>
        <v/>
      </c>
      <c r="O333" s="312" t="str">
        <f t="shared" si="204"/>
        <v/>
      </c>
      <c r="P333" s="46" t="str">
        <f t="shared" si="204"/>
        <v/>
      </c>
      <c r="Q333" s="46" t="str">
        <f t="shared" si="204"/>
        <v/>
      </c>
      <c r="R333" s="46" t="str">
        <f t="shared" si="204"/>
        <v/>
      </c>
      <c r="S333" s="312" t="str">
        <f t="shared" si="204"/>
        <v/>
      </c>
    </row>
    <row r="334" spans="1:20" s="242" customFormat="1" ht="16.149999999999999" customHeight="1">
      <c r="A334" s="313" t="s">
        <v>114</v>
      </c>
      <c r="B334" s="319">
        <f>種目一覧!E290</f>
        <v>0</v>
      </c>
      <c r="C334" s="319">
        <f>種目一覧!G290</f>
        <v>0</v>
      </c>
      <c r="D334" s="319">
        <f>種目一覧!F290</f>
        <v>0</v>
      </c>
      <c r="E334" s="313" t="str">
        <f t="shared" ref="E334:E347" si="205">IF(K334&lt;=C$348,"※","")</f>
        <v/>
      </c>
      <c r="F334" s="313" t="str">
        <f>種目一覧!H290</f>
        <v>30-50Fly</v>
      </c>
      <c r="H334" s="314">
        <f>種目一覧!L290</f>
        <v>99999</v>
      </c>
      <c r="I334" s="315" t="str">
        <f t="shared" ref="I334:I347" si="206">IF(H334=99999,"",RANK(H334,H$334:H$347,1))</f>
        <v/>
      </c>
      <c r="J334" s="315"/>
      <c r="K334" s="316">
        <f t="shared" ref="K334:K347" si="207">IF(J334="",99999,IF(J334&gt;2,99999,H334))</f>
        <v>99999</v>
      </c>
      <c r="L334" s="292" t="str">
        <f t="shared" ref="L334:L347" si="208">IF(K334=99999,"",RANK(K334,K$334:K$347,1))</f>
        <v/>
      </c>
      <c r="M334" s="317">
        <f t="shared" ref="M334:M347" si="209">IF(L334="",0,IF(L334=1,7,IF(L334=2,6,IF(L334=3,5,IF(L334=4,4,IF(L334=5,3,IF(L334=6,2,IF(L334=7,1,0))))))))</f>
        <v>0</v>
      </c>
      <c r="N334" s="318">
        <f t="shared" ref="N334:S347" si="210">IF($B334=N$2,$M334,0)</f>
        <v>0</v>
      </c>
      <c r="O334" s="314">
        <f t="shared" si="210"/>
        <v>0</v>
      </c>
      <c r="P334" s="319">
        <f t="shared" si="210"/>
        <v>0</v>
      </c>
      <c r="Q334" s="319">
        <f t="shared" si="210"/>
        <v>0</v>
      </c>
      <c r="R334" s="319">
        <f t="shared" si="210"/>
        <v>0</v>
      </c>
      <c r="S334" s="314">
        <f t="shared" si="210"/>
        <v>0</v>
      </c>
      <c r="T334" s="314">
        <f t="shared" ref="T334:T347" si="211">SUM(N334:S334)-M334</f>
        <v>0</v>
      </c>
    </row>
    <row r="335" spans="1:20" s="242" customFormat="1" ht="16.149999999999999" customHeight="1">
      <c r="A335" s="289" t="s">
        <v>114</v>
      </c>
      <c r="B335" s="287">
        <f>種目一覧!E291</f>
        <v>0</v>
      </c>
      <c r="C335" s="287">
        <f>種目一覧!G291</f>
        <v>0</v>
      </c>
      <c r="D335" s="287">
        <f>種目一覧!F291</f>
        <v>0</v>
      </c>
      <c r="E335" s="289" t="str">
        <f t="shared" si="205"/>
        <v/>
      </c>
      <c r="F335" s="289" t="str">
        <f>種目一覧!H291</f>
        <v>30-50Fly</v>
      </c>
      <c r="H335" s="242">
        <f>種目一覧!L291</f>
        <v>99999</v>
      </c>
      <c r="I335" s="290" t="str">
        <f t="shared" si="206"/>
        <v/>
      </c>
      <c r="J335" s="290"/>
      <c r="K335" s="295">
        <f t="shared" si="207"/>
        <v>99999</v>
      </c>
      <c r="L335" s="292" t="str">
        <f t="shared" si="208"/>
        <v/>
      </c>
      <c r="M335" s="296">
        <f t="shared" si="209"/>
        <v>0</v>
      </c>
      <c r="N335" s="297">
        <f t="shared" si="210"/>
        <v>0</v>
      </c>
      <c r="O335" s="242">
        <f t="shared" si="210"/>
        <v>0</v>
      </c>
      <c r="P335" s="287">
        <f t="shared" si="210"/>
        <v>0</v>
      </c>
      <c r="Q335" s="287">
        <f t="shared" si="210"/>
        <v>0</v>
      </c>
      <c r="R335" s="287">
        <f t="shared" si="210"/>
        <v>0</v>
      </c>
      <c r="S335" s="242">
        <f t="shared" si="210"/>
        <v>0</v>
      </c>
      <c r="T335" s="242">
        <f t="shared" si="211"/>
        <v>0</v>
      </c>
    </row>
    <row r="336" spans="1:20" s="242" customFormat="1" ht="16.149999999999999" customHeight="1">
      <c r="A336" s="289" t="s">
        <v>114</v>
      </c>
      <c r="B336" s="287">
        <f>種目一覧!E292</f>
        <v>0</v>
      </c>
      <c r="C336" s="287">
        <f>種目一覧!G292</f>
        <v>0</v>
      </c>
      <c r="D336" s="287">
        <f>種目一覧!F292</f>
        <v>0</v>
      </c>
      <c r="E336" s="289" t="str">
        <f t="shared" si="205"/>
        <v/>
      </c>
      <c r="F336" s="289" t="str">
        <f>種目一覧!H292</f>
        <v>30-50Fly</v>
      </c>
      <c r="H336" s="242">
        <f>種目一覧!L292</f>
        <v>99999</v>
      </c>
      <c r="I336" s="290" t="str">
        <f t="shared" si="206"/>
        <v/>
      </c>
      <c r="J336" s="290"/>
      <c r="K336" s="295">
        <f t="shared" si="207"/>
        <v>99999</v>
      </c>
      <c r="L336" s="292" t="str">
        <f t="shared" si="208"/>
        <v/>
      </c>
      <c r="M336" s="296">
        <f t="shared" si="209"/>
        <v>0</v>
      </c>
      <c r="N336" s="297">
        <f t="shared" si="210"/>
        <v>0</v>
      </c>
      <c r="O336" s="242">
        <f t="shared" si="210"/>
        <v>0</v>
      </c>
      <c r="P336" s="287">
        <f t="shared" si="210"/>
        <v>0</v>
      </c>
      <c r="Q336" s="287">
        <f t="shared" si="210"/>
        <v>0</v>
      </c>
      <c r="R336" s="287">
        <f t="shared" si="210"/>
        <v>0</v>
      </c>
      <c r="S336" s="242">
        <f t="shared" si="210"/>
        <v>0</v>
      </c>
      <c r="T336" s="242">
        <f t="shared" si="211"/>
        <v>0</v>
      </c>
    </row>
    <row r="337" spans="1:20" s="242" customFormat="1" ht="16.149999999999999" customHeight="1">
      <c r="A337" s="289" t="s">
        <v>114</v>
      </c>
      <c r="B337" s="287">
        <f>種目一覧!E293</f>
        <v>0</v>
      </c>
      <c r="C337" s="287">
        <f>種目一覧!G293</f>
        <v>0</v>
      </c>
      <c r="D337" s="287">
        <f>種目一覧!F293</f>
        <v>0</v>
      </c>
      <c r="E337" s="289" t="str">
        <f t="shared" si="205"/>
        <v/>
      </c>
      <c r="F337" s="289" t="str">
        <f>種目一覧!H293</f>
        <v>30-50Fly</v>
      </c>
      <c r="H337" s="242">
        <f>種目一覧!L293</f>
        <v>99999</v>
      </c>
      <c r="I337" s="290" t="str">
        <f t="shared" si="206"/>
        <v/>
      </c>
      <c r="J337" s="290"/>
      <c r="K337" s="295">
        <f t="shared" si="207"/>
        <v>99999</v>
      </c>
      <c r="L337" s="292" t="str">
        <f t="shared" si="208"/>
        <v/>
      </c>
      <c r="M337" s="296">
        <f t="shared" si="209"/>
        <v>0</v>
      </c>
      <c r="N337" s="297">
        <f t="shared" si="210"/>
        <v>0</v>
      </c>
      <c r="O337" s="242">
        <f t="shared" si="210"/>
        <v>0</v>
      </c>
      <c r="P337" s="287">
        <f t="shared" si="210"/>
        <v>0</v>
      </c>
      <c r="Q337" s="287">
        <f t="shared" si="210"/>
        <v>0</v>
      </c>
      <c r="R337" s="287">
        <f t="shared" si="210"/>
        <v>0</v>
      </c>
      <c r="S337" s="242">
        <f t="shared" si="210"/>
        <v>0</v>
      </c>
      <c r="T337" s="242">
        <f t="shared" si="211"/>
        <v>0</v>
      </c>
    </row>
    <row r="338" spans="1:20" s="242" customFormat="1" ht="16.149999999999999" customHeight="1">
      <c r="A338" s="289" t="s">
        <v>114</v>
      </c>
      <c r="B338" s="287">
        <f>種目一覧!E294</f>
        <v>0</v>
      </c>
      <c r="C338" s="287">
        <f>種目一覧!G294</f>
        <v>0</v>
      </c>
      <c r="D338" s="287">
        <f>種目一覧!F294</f>
        <v>0</v>
      </c>
      <c r="E338" s="289" t="str">
        <f t="shared" si="205"/>
        <v/>
      </c>
      <c r="F338" s="289" t="str">
        <f>種目一覧!H294</f>
        <v>30-50Fly</v>
      </c>
      <c r="H338" s="242">
        <f>種目一覧!L294</f>
        <v>99999</v>
      </c>
      <c r="I338" s="290" t="str">
        <f t="shared" si="206"/>
        <v/>
      </c>
      <c r="J338" s="290"/>
      <c r="K338" s="295">
        <f t="shared" si="207"/>
        <v>99999</v>
      </c>
      <c r="L338" s="292" t="str">
        <f t="shared" si="208"/>
        <v/>
      </c>
      <c r="M338" s="296">
        <f t="shared" si="209"/>
        <v>0</v>
      </c>
      <c r="N338" s="297">
        <f t="shared" si="210"/>
        <v>0</v>
      </c>
      <c r="O338" s="242">
        <f t="shared" si="210"/>
        <v>0</v>
      </c>
      <c r="P338" s="287">
        <f t="shared" si="210"/>
        <v>0</v>
      </c>
      <c r="Q338" s="287">
        <f t="shared" si="210"/>
        <v>0</v>
      </c>
      <c r="R338" s="287">
        <f t="shared" si="210"/>
        <v>0</v>
      </c>
      <c r="S338" s="242">
        <f t="shared" si="210"/>
        <v>0</v>
      </c>
      <c r="T338" s="242">
        <f t="shared" si="211"/>
        <v>0</v>
      </c>
    </row>
    <row r="339" spans="1:20" s="242" customFormat="1" ht="16.149999999999999" customHeight="1">
      <c r="A339" s="289" t="s">
        <v>114</v>
      </c>
      <c r="B339" s="287">
        <f>種目一覧!E295</f>
        <v>0</v>
      </c>
      <c r="C339" s="287">
        <f>種目一覧!G295</f>
        <v>0</v>
      </c>
      <c r="D339" s="287">
        <f>種目一覧!F295</f>
        <v>0</v>
      </c>
      <c r="E339" s="289" t="str">
        <f t="shared" si="205"/>
        <v/>
      </c>
      <c r="F339" s="289" t="str">
        <f>種目一覧!H295</f>
        <v>30-50Fly</v>
      </c>
      <c r="H339" s="242">
        <f>種目一覧!L295</f>
        <v>99999</v>
      </c>
      <c r="I339" s="290" t="str">
        <f t="shared" si="206"/>
        <v/>
      </c>
      <c r="J339" s="290"/>
      <c r="K339" s="295">
        <f t="shared" si="207"/>
        <v>99999</v>
      </c>
      <c r="L339" s="292" t="str">
        <f t="shared" si="208"/>
        <v/>
      </c>
      <c r="M339" s="296">
        <f t="shared" si="209"/>
        <v>0</v>
      </c>
      <c r="N339" s="297">
        <f t="shared" si="210"/>
        <v>0</v>
      </c>
      <c r="O339" s="242">
        <f t="shared" si="210"/>
        <v>0</v>
      </c>
      <c r="P339" s="287">
        <f t="shared" si="210"/>
        <v>0</v>
      </c>
      <c r="Q339" s="287">
        <f t="shared" si="210"/>
        <v>0</v>
      </c>
      <c r="R339" s="287">
        <f t="shared" si="210"/>
        <v>0</v>
      </c>
      <c r="S339" s="242">
        <f t="shared" si="210"/>
        <v>0</v>
      </c>
      <c r="T339" s="242">
        <f t="shared" si="211"/>
        <v>0</v>
      </c>
    </row>
    <row r="340" spans="1:20" s="242" customFormat="1" ht="16.149999999999999" customHeight="1">
      <c r="A340" s="289" t="s">
        <v>114</v>
      </c>
      <c r="B340" s="287">
        <f>種目一覧!E296</f>
        <v>0</v>
      </c>
      <c r="C340" s="287">
        <f>種目一覧!G296</f>
        <v>0</v>
      </c>
      <c r="D340" s="287">
        <f>種目一覧!F296</f>
        <v>0</v>
      </c>
      <c r="E340" s="289" t="str">
        <f t="shared" si="205"/>
        <v/>
      </c>
      <c r="F340" s="289" t="str">
        <f>種目一覧!H296</f>
        <v>30-50Fly</v>
      </c>
      <c r="H340" s="242">
        <f>種目一覧!L296</f>
        <v>99999</v>
      </c>
      <c r="I340" s="290" t="str">
        <f t="shared" si="206"/>
        <v/>
      </c>
      <c r="J340" s="290"/>
      <c r="K340" s="295">
        <f t="shared" si="207"/>
        <v>99999</v>
      </c>
      <c r="L340" s="292" t="str">
        <f t="shared" si="208"/>
        <v/>
      </c>
      <c r="M340" s="296">
        <f t="shared" si="209"/>
        <v>0</v>
      </c>
      <c r="N340" s="297">
        <f t="shared" si="210"/>
        <v>0</v>
      </c>
      <c r="O340" s="242">
        <f t="shared" si="210"/>
        <v>0</v>
      </c>
      <c r="P340" s="287">
        <f t="shared" si="210"/>
        <v>0</v>
      </c>
      <c r="Q340" s="287">
        <f t="shared" si="210"/>
        <v>0</v>
      </c>
      <c r="R340" s="287">
        <f t="shared" si="210"/>
        <v>0</v>
      </c>
      <c r="S340" s="242">
        <f t="shared" si="210"/>
        <v>0</v>
      </c>
      <c r="T340" s="242">
        <f t="shared" si="211"/>
        <v>0</v>
      </c>
    </row>
    <row r="341" spans="1:20" s="242" customFormat="1" ht="16.149999999999999" customHeight="1">
      <c r="A341" s="289" t="s">
        <v>114</v>
      </c>
      <c r="B341" s="289" t="str">
        <f>種目一覧!E297</f>
        <v>みずほ</v>
      </c>
      <c r="C341" s="289" t="str">
        <f>種目一覧!G297</f>
        <v>おおつ　たろう</v>
      </c>
      <c r="D341" s="289" t="str">
        <f>種目一覧!F297</f>
        <v>大津　太郎</v>
      </c>
      <c r="E341" s="289" t="str">
        <f t="shared" si="205"/>
        <v/>
      </c>
      <c r="F341" s="289" t="str">
        <f>種目一覧!H297</f>
        <v>30-50Fly</v>
      </c>
      <c r="H341" s="242">
        <f>種目一覧!L297</f>
        <v>99999</v>
      </c>
      <c r="I341" s="290" t="str">
        <f t="shared" si="206"/>
        <v/>
      </c>
      <c r="J341" s="290"/>
      <c r="K341" s="295">
        <f t="shared" si="207"/>
        <v>99999</v>
      </c>
      <c r="L341" s="292" t="str">
        <f t="shared" si="208"/>
        <v/>
      </c>
      <c r="M341" s="296">
        <f t="shared" si="209"/>
        <v>0</v>
      </c>
      <c r="N341" s="297">
        <f t="shared" si="210"/>
        <v>0</v>
      </c>
      <c r="O341" s="242">
        <f t="shared" si="210"/>
        <v>0</v>
      </c>
      <c r="P341" s="287">
        <f t="shared" si="210"/>
        <v>0</v>
      </c>
      <c r="Q341" s="287">
        <f t="shared" si="210"/>
        <v>0</v>
      </c>
      <c r="R341" s="287">
        <f t="shared" si="210"/>
        <v>0</v>
      </c>
      <c r="S341" s="242">
        <f t="shared" si="210"/>
        <v>0</v>
      </c>
      <c r="T341" s="242">
        <f t="shared" si="211"/>
        <v>0</v>
      </c>
    </row>
    <row r="342" spans="1:20" s="242" customFormat="1" ht="16.149999999999999" customHeight="1">
      <c r="A342" s="289" t="s">
        <v>114</v>
      </c>
      <c r="B342" s="289" t="str">
        <f>種目一覧!E298</f>
        <v>みずほ</v>
      </c>
      <c r="C342" s="289" t="str">
        <f>種目一覧!G298</f>
        <v>たぐち　ゆうた</v>
      </c>
      <c r="D342" s="289" t="str">
        <f>種目一覧!F298</f>
        <v>田口　勇太</v>
      </c>
      <c r="E342" s="289" t="str">
        <f t="shared" si="205"/>
        <v/>
      </c>
      <c r="F342" s="289" t="str">
        <f>種目一覧!H298</f>
        <v>30-50Fly</v>
      </c>
      <c r="H342" s="242">
        <f>種目一覧!L298</f>
        <v>99999</v>
      </c>
      <c r="I342" s="290" t="str">
        <f t="shared" si="206"/>
        <v/>
      </c>
      <c r="J342" s="290"/>
      <c r="K342" s="295">
        <f t="shared" si="207"/>
        <v>99999</v>
      </c>
      <c r="L342" s="292" t="str">
        <f t="shared" si="208"/>
        <v/>
      </c>
      <c r="M342" s="296">
        <f t="shared" si="209"/>
        <v>0</v>
      </c>
      <c r="N342" s="297">
        <f t="shared" si="210"/>
        <v>0</v>
      </c>
      <c r="O342" s="242">
        <f t="shared" si="210"/>
        <v>0</v>
      </c>
      <c r="P342" s="287">
        <f t="shared" si="210"/>
        <v>0</v>
      </c>
      <c r="Q342" s="287">
        <f t="shared" si="210"/>
        <v>0</v>
      </c>
      <c r="R342" s="287">
        <f t="shared" si="210"/>
        <v>0</v>
      </c>
      <c r="S342" s="242">
        <f t="shared" si="210"/>
        <v>0</v>
      </c>
      <c r="T342" s="242">
        <f t="shared" si="211"/>
        <v>0</v>
      </c>
    </row>
    <row r="343" spans="1:20" s="242" customFormat="1" ht="16.149999999999999" customHeight="1">
      <c r="A343" s="289" t="s">
        <v>114</v>
      </c>
      <c r="B343" s="289" t="str">
        <f>種目一覧!E299</f>
        <v>北陸銀行</v>
      </c>
      <c r="C343" s="289" t="str">
        <f>種目一覧!G299</f>
        <v>みやけ　たかひろ</v>
      </c>
      <c r="D343" s="289" t="str">
        <f>種目一覧!F299</f>
        <v>三宅　高弘</v>
      </c>
      <c r="E343" s="289" t="str">
        <f t="shared" si="205"/>
        <v/>
      </c>
      <c r="F343" s="289" t="str">
        <f>種目一覧!H299</f>
        <v>30-50Fly</v>
      </c>
      <c r="H343" s="242">
        <f>種目一覧!L299</f>
        <v>99999</v>
      </c>
      <c r="I343" s="290" t="str">
        <f t="shared" si="206"/>
        <v/>
      </c>
      <c r="J343" s="290"/>
      <c r="K343" s="295">
        <f t="shared" si="207"/>
        <v>99999</v>
      </c>
      <c r="L343" s="292" t="str">
        <f t="shared" si="208"/>
        <v/>
      </c>
      <c r="M343" s="296">
        <f t="shared" si="209"/>
        <v>0</v>
      </c>
      <c r="N343" s="297">
        <f t="shared" si="210"/>
        <v>0</v>
      </c>
      <c r="O343" s="242">
        <f t="shared" si="210"/>
        <v>0</v>
      </c>
      <c r="P343" s="287">
        <f t="shared" si="210"/>
        <v>0</v>
      </c>
      <c r="Q343" s="287">
        <f t="shared" si="210"/>
        <v>0</v>
      </c>
      <c r="R343" s="287">
        <f t="shared" si="210"/>
        <v>0</v>
      </c>
      <c r="S343" s="242">
        <f t="shared" si="210"/>
        <v>0</v>
      </c>
      <c r="T343" s="242">
        <f t="shared" si="211"/>
        <v>0</v>
      </c>
    </row>
    <row r="344" spans="1:20" s="242" customFormat="1" ht="16.149999999999999" customHeight="1">
      <c r="A344" s="289" t="s">
        <v>114</v>
      </c>
      <c r="B344" s="289" t="str">
        <f>種目一覧!E300</f>
        <v>　</v>
      </c>
      <c r="C344" s="287">
        <f>種目一覧!G300</f>
        <v>0</v>
      </c>
      <c r="D344" s="289" t="str">
        <f>種目一覧!F300</f>
        <v>　</v>
      </c>
      <c r="E344" s="289" t="str">
        <f t="shared" si="205"/>
        <v/>
      </c>
      <c r="F344" s="289" t="str">
        <f>種目一覧!H300</f>
        <v>30-50Fly</v>
      </c>
      <c r="H344" s="242">
        <f>種目一覧!L300</f>
        <v>99999</v>
      </c>
      <c r="I344" s="290" t="str">
        <f t="shared" si="206"/>
        <v/>
      </c>
      <c r="J344" s="290"/>
      <c r="K344" s="295">
        <f t="shared" si="207"/>
        <v>99999</v>
      </c>
      <c r="L344" s="292" t="str">
        <f t="shared" si="208"/>
        <v/>
      </c>
      <c r="M344" s="296">
        <f t="shared" si="209"/>
        <v>0</v>
      </c>
      <c r="N344" s="297">
        <f t="shared" si="210"/>
        <v>0</v>
      </c>
      <c r="O344" s="242">
        <f t="shared" si="210"/>
        <v>0</v>
      </c>
      <c r="P344" s="287">
        <f t="shared" si="210"/>
        <v>0</v>
      </c>
      <c r="Q344" s="287">
        <f t="shared" si="210"/>
        <v>0</v>
      </c>
      <c r="R344" s="287">
        <f t="shared" si="210"/>
        <v>0</v>
      </c>
      <c r="S344" s="242">
        <f t="shared" si="210"/>
        <v>0</v>
      </c>
      <c r="T344" s="242">
        <f t="shared" si="211"/>
        <v>0</v>
      </c>
    </row>
    <row r="345" spans="1:20" s="242" customFormat="1" ht="16.149999999999999" customHeight="1">
      <c r="A345" s="289" t="s">
        <v>114</v>
      </c>
      <c r="B345" s="289" t="str">
        <f>種目一覧!E301</f>
        <v>　</v>
      </c>
      <c r="C345" s="287">
        <f>種目一覧!G301</f>
        <v>0</v>
      </c>
      <c r="D345" s="289" t="str">
        <f>種目一覧!F301</f>
        <v>　</v>
      </c>
      <c r="E345" s="289" t="str">
        <f t="shared" si="205"/>
        <v/>
      </c>
      <c r="F345" s="289" t="str">
        <f>種目一覧!H301</f>
        <v>30-50Fly</v>
      </c>
      <c r="H345" s="242">
        <f>種目一覧!L301</f>
        <v>99999</v>
      </c>
      <c r="I345" s="290" t="str">
        <f t="shared" si="206"/>
        <v/>
      </c>
      <c r="J345" s="290"/>
      <c r="K345" s="295">
        <f t="shared" si="207"/>
        <v>99999</v>
      </c>
      <c r="L345" s="292" t="str">
        <f t="shared" si="208"/>
        <v/>
      </c>
      <c r="M345" s="296">
        <f t="shared" si="209"/>
        <v>0</v>
      </c>
      <c r="N345" s="297">
        <f t="shared" si="210"/>
        <v>0</v>
      </c>
      <c r="O345" s="242">
        <f t="shared" si="210"/>
        <v>0</v>
      </c>
      <c r="P345" s="287">
        <f t="shared" si="210"/>
        <v>0</v>
      </c>
      <c r="Q345" s="287">
        <f t="shared" si="210"/>
        <v>0</v>
      </c>
      <c r="R345" s="287">
        <f t="shared" si="210"/>
        <v>0</v>
      </c>
      <c r="S345" s="242">
        <f t="shared" si="210"/>
        <v>0</v>
      </c>
      <c r="T345" s="242">
        <f t="shared" si="211"/>
        <v>0</v>
      </c>
    </row>
    <row r="346" spans="1:20" s="242" customFormat="1" ht="16.149999999999999" customHeight="1">
      <c r="A346" s="289" t="s">
        <v>114</v>
      </c>
      <c r="B346" s="289" t="str">
        <f>種目一覧!E302</f>
        <v>　</v>
      </c>
      <c r="C346" s="287">
        <f>種目一覧!G302</f>
        <v>0</v>
      </c>
      <c r="D346" s="289" t="str">
        <f>種目一覧!F302</f>
        <v>　</v>
      </c>
      <c r="E346" s="289" t="str">
        <f t="shared" si="205"/>
        <v/>
      </c>
      <c r="F346" s="289" t="str">
        <f>種目一覧!H302</f>
        <v>30-50Fly</v>
      </c>
      <c r="H346" s="242">
        <f>種目一覧!L302</f>
        <v>99999</v>
      </c>
      <c r="I346" s="290" t="str">
        <f t="shared" si="206"/>
        <v/>
      </c>
      <c r="J346" s="290"/>
      <c r="K346" s="295">
        <f t="shared" si="207"/>
        <v>99999</v>
      </c>
      <c r="L346" s="292" t="str">
        <f t="shared" si="208"/>
        <v/>
      </c>
      <c r="M346" s="296">
        <f t="shared" si="209"/>
        <v>0</v>
      </c>
      <c r="N346" s="297">
        <f t="shared" si="210"/>
        <v>0</v>
      </c>
      <c r="O346" s="242">
        <f t="shared" si="210"/>
        <v>0</v>
      </c>
      <c r="P346" s="287">
        <f t="shared" si="210"/>
        <v>0</v>
      </c>
      <c r="Q346" s="287">
        <f t="shared" si="210"/>
        <v>0</v>
      </c>
      <c r="R346" s="287">
        <f t="shared" si="210"/>
        <v>0</v>
      </c>
      <c r="S346" s="242">
        <f t="shared" si="210"/>
        <v>0</v>
      </c>
      <c r="T346" s="242">
        <f t="shared" si="211"/>
        <v>0</v>
      </c>
    </row>
    <row r="347" spans="1:20" s="242" customFormat="1" ht="16.149999999999999" customHeight="1">
      <c r="A347" s="298" t="s">
        <v>114</v>
      </c>
      <c r="B347" s="298" t="str">
        <f>種目一覧!E303</f>
        <v>　</v>
      </c>
      <c r="C347" s="299">
        <f>種目一覧!G303</f>
        <v>0</v>
      </c>
      <c r="D347" s="298" t="str">
        <f>種目一覧!F303</f>
        <v>　</v>
      </c>
      <c r="E347" s="298" t="str">
        <f t="shared" si="205"/>
        <v/>
      </c>
      <c r="F347" s="298" t="str">
        <f>種目一覧!H303</f>
        <v>30-50Fly</v>
      </c>
      <c r="H347" s="300">
        <f>種目一覧!L303</f>
        <v>99999</v>
      </c>
      <c r="I347" s="301" t="str">
        <f t="shared" si="206"/>
        <v/>
      </c>
      <c r="J347" s="301"/>
      <c r="K347" s="302">
        <f t="shared" si="207"/>
        <v>99999</v>
      </c>
      <c r="L347" s="303" t="str">
        <f t="shared" si="208"/>
        <v/>
      </c>
      <c r="M347" s="304">
        <f t="shared" si="209"/>
        <v>0</v>
      </c>
      <c r="N347" s="305">
        <f t="shared" si="210"/>
        <v>0</v>
      </c>
      <c r="O347" s="300">
        <f t="shared" si="210"/>
        <v>0</v>
      </c>
      <c r="P347" s="299">
        <f t="shared" si="210"/>
        <v>0</v>
      </c>
      <c r="Q347" s="299">
        <f t="shared" si="210"/>
        <v>0</v>
      </c>
      <c r="R347" s="299">
        <f t="shared" si="210"/>
        <v>0</v>
      </c>
      <c r="S347" s="300">
        <f t="shared" si="210"/>
        <v>0</v>
      </c>
      <c r="T347" s="300">
        <f t="shared" si="211"/>
        <v>0</v>
      </c>
    </row>
    <row r="348" spans="1:20" s="306" customFormat="1" ht="16.149999999999999" customHeight="1">
      <c r="A348" s="307" t="s">
        <v>114</v>
      </c>
      <c r="B348" s="211" t="s">
        <v>456</v>
      </c>
      <c r="C348" s="308">
        <v>2675</v>
      </c>
      <c r="F348" s="211" t="str">
        <f>F347</f>
        <v>30-50Fly</v>
      </c>
      <c r="G348" s="211" t="s">
        <v>400</v>
      </c>
      <c r="N348" s="309">
        <f t="shared" ref="N348:S348" si="212">SUM(N334:N347)</f>
        <v>0</v>
      </c>
      <c r="O348" s="310">
        <f t="shared" si="212"/>
        <v>0</v>
      </c>
      <c r="P348" s="308">
        <f t="shared" si="212"/>
        <v>0</v>
      </c>
      <c r="Q348" s="308">
        <f t="shared" si="212"/>
        <v>0</v>
      </c>
      <c r="R348" s="308">
        <f t="shared" si="212"/>
        <v>0</v>
      </c>
      <c r="S348" s="310">
        <f t="shared" si="212"/>
        <v>0</v>
      </c>
    </row>
    <row r="349" spans="1:20" s="306" customFormat="1" ht="16.149999999999999" customHeight="1">
      <c r="A349" s="44" t="s">
        <v>114</v>
      </c>
      <c r="N349" s="311" t="str">
        <f t="shared" ref="N349:S349" si="213">IF(COUNTIF(N334:N347,"&lt;&gt;0")&gt;2,"警告！","")</f>
        <v/>
      </c>
      <c r="O349" s="312" t="str">
        <f t="shared" si="213"/>
        <v/>
      </c>
      <c r="P349" s="46" t="str">
        <f t="shared" si="213"/>
        <v/>
      </c>
      <c r="Q349" s="46" t="str">
        <f t="shared" si="213"/>
        <v/>
      </c>
      <c r="R349" s="46" t="str">
        <f t="shared" si="213"/>
        <v/>
      </c>
      <c r="S349" s="312" t="str">
        <f t="shared" si="213"/>
        <v/>
      </c>
    </row>
    <row r="350" spans="1:20" s="242" customFormat="1" ht="16.149999999999999" customHeight="1">
      <c r="A350" s="313" t="s">
        <v>150</v>
      </c>
      <c r="B350" s="319">
        <f>種目一覧!E304</f>
        <v>0</v>
      </c>
      <c r="C350" s="319">
        <f>種目一覧!G304</f>
        <v>0</v>
      </c>
      <c r="D350" s="319">
        <f>種目一覧!F304</f>
        <v>0</v>
      </c>
      <c r="E350" s="313" t="str">
        <f t="shared" ref="E350:E370" si="214">IF(K350&lt;=C$371,"※","")</f>
        <v/>
      </c>
      <c r="F350" s="313" t="str">
        <f>種目一覧!H304</f>
        <v>40-25Fr</v>
      </c>
      <c r="H350" s="314">
        <f>種目一覧!L304</f>
        <v>99999</v>
      </c>
      <c r="I350" s="315" t="str">
        <f t="shared" ref="I350:I370" si="215">IF(H350=99999,"",RANK(H350,H$350:H$370,1))</f>
        <v/>
      </c>
      <c r="J350" s="315"/>
      <c r="K350" s="316">
        <f t="shared" ref="K350:K370" si="216">IF(J350="",99999,IF(J350&gt;2,99999,H350))</f>
        <v>99999</v>
      </c>
      <c r="L350" s="292" t="str">
        <f t="shared" ref="L350:L370" si="217">IF(K350=99999,"",RANK(K350,K$350:K$370,1))</f>
        <v/>
      </c>
      <c r="M350" s="317">
        <f t="shared" ref="M350:M370" si="218">IF(L350="",0,IF(L350=1,7,IF(L350=2,6,IF(L350=3,5,IF(L350=4,4,IF(L350=5,3,IF(L350=6,2,IF(L350=7,1,0))))))))</f>
        <v>0</v>
      </c>
      <c r="N350" s="318">
        <f t="shared" ref="N350:S359" si="219">IF($B350=N$2,$M350,0)</f>
        <v>0</v>
      </c>
      <c r="O350" s="314">
        <f t="shared" si="219"/>
        <v>0</v>
      </c>
      <c r="P350" s="319">
        <f t="shared" si="219"/>
        <v>0</v>
      </c>
      <c r="Q350" s="319">
        <f t="shared" si="219"/>
        <v>0</v>
      </c>
      <c r="R350" s="319">
        <f t="shared" si="219"/>
        <v>0</v>
      </c>
      <c r="S350" s="314">
        <f t="shared" si="219"/>
        <v>0</v>
      </c>
      <c r="T350" s="314">
        <f t="shared" ref="T350:T370" si="220">SUM(N350:S350)-M350</f>
        <v>0</v>
      </c>
    </row>
    <row r="351" spans="1:20" s="242" customFormat="1" ht="16.149999999999999" customHeight="1">
      <c r="A351" s="289" t="s">
        <v>150</v>
      </c>
      <c r="B351" s="287">
        <f>種目一覧!E305</f>
        <v>0</v>
      </c>
      <c r="C351" s="287">
        <f>種目一覧!G305</f>
        <v>0</v>
      </c>
      <c r="D351" s="287">
        <f>種目一覧!F305</f>
        <v>0</v>
      </c>
      <c r="E351" s="289" t="str">
        <f t="shared" si="214"/>
        <v/>
      </c>
      <c r="F351" s="289" t="str">
        <f>種目一覧!H305</f>
        <v>40-25Fr</v>
      </c>
      <c r="H351" s="242">
        <f>種目一覧!L305</f>
        <v>99999</v>
      </c>
      <c r="I351" s="290" t="str">
        <f t="shared" si="215"/>
        <v/>
      </c>
      <c r="J351" s="290"/>
      <c r="K351" s="295">
        <f t="shared" si="216"/>
        <v>99999</v>
      </c>
      <c r="L351" s="292" t="str">
        <f t="shared" si="217"/>
        <v/>
      </c>
      <c r="M351" s="296">
        <f t="shared" si="218"/>
        <v>0</v>
      </c>
      <c r="N351" s="297">
        <f t="shared" si="219"/>
        <v>0</v>
      </c>
      <c r="O351" s="242">
        <f t="shared" si="219"/>
        <v>0</v>
      </c>
      <c r="P351" s="287">
        <f t="shared" si="219"/>
        <v>0</v>
      </c>
      <c r="Q351" s="287">
        <f t="shared" si="219"/>
        <v>0</v>
      </c>
      <c r="R351" s="287">
        <f t="shared" si="219"/>
        <v>0</v>
      </c>
      <c r="S351" s="242">
        <f t="shared" si="219"/>
        <v>0</v>
      </c>
      <c r="T351" s="242">
        <f t="shared" si="220"/>
        <v>0</v>
      </c>
    </row>
    <row r="352" spans="1:20" s="242" customFormat="1" ht="16.149999999999999" customHeight="1">
      <c r="A352" s="289" t="s">
        <v>150</v>
      </c>
      <c r="B352" s="287">
        <f>種目一覧!E306</f>
        <v>0</v>
      </c>
      <c r="C352" s="287">
        <f>種目一覧!G306</f>
        <v>0</v>
      </c>
      <c r="D352" s="287">
        <f>種目一覧!F306</f>
        <v>0</v>
      </c>
      <c r="E352" s="289" t="str">
        <f t="shared" si="214"/>
        <v/>
      </c>
      <c r="F352" s="289" t="str">
        <f>種目一覧!H306</f>
        <v>40-25Fr</v>
      </c>
      <c r="H352" s="242">
        <f>種目一覧!L306</f>
        <v>99999</v>
      </c>
      <c r="I352" s="290" t="str">
        <f t="shared" si="215"/>
        <v/>
      </c>
      <c r="J352" s="290"/>
      <c r="K352" s="295">
        <f t="shared" si="216"/>
        <v>99999</v>
      </c>
      <c r="L352" s="292" t="str">
        <f t="shared" si="217"/>
        <v/>
      </c>
      <c r="M352" s="296">
        <f t="shared" si="218"/>
        <v>0</v>
      </c>
      <c r="N352" s="297">
        <f t="shared" si="219"/>
        <v>0</v>
      </c>
      <c r="O352" s="242">
        <f t="shared" si="219"/>
        <v>0</v>
      </c>
      <c r="P352" s="287">
        <f t="shared" si="219"/>
        <v>0</v>
      </c>
      <c r="Q352" s="287">
        <f t="shared" si="219"/>
        <v>0</v>
      </c>
      <c r="R352" s="287">
        <f t="shared" si="219"/>
        <v>0</v>
      </c>
      <c r="S352" s="242">
        <f t="shared" si="219"/>
        <v>0</v>
      </c>
      <c r="T352" s="242">
        <f t="shared" si="220"/>
        <v>0</v>
      </c>
    </row>
    <row r="353" spans="1:20" s="242" customFormat="1" ht="16.149999999999999" customHeight="1">
      <c r="A353" s="289" t="s">
        <v>150</v>
      </c>
      <c r="B353" s="287">
        <f>種目一覧!E307</f>
        <v>0</v>
      </c>
      <c r="C353" s="287">
        <f>種目一覧!G307</f>
        <v>0</v>
      </c>
      <c r="D353" s="287">
        <f>種目一覧!F307</f>
        <v>0</v>
      </c>
      <c r="E353" s="289" t="str">
        <f t="shared" si="214"/>
        <v/>
      </c>
      <c r="F353" s="289" t="str">
        <f>種目一覧!H307</f>
        <v>40-25Fr</v>
      </c>
      <c r="H353" s="242">
        <f>種目一覧!L307</f>
        <v>99999</v>
      </c>
      <c r="I353" s="290" t="str">
        <f t="shared" si="215"/>
        <v/>
      </c>
      <c r="J353" s="290"/>
      <c r="K353" s="295">
        <f t="shared" si="216"/>
        <v>99999</v>
      </c>
      <c r="L353" s="292" t="str">
        <f t="shared" si="217"/>
        <v/>
      </c>
      <c r="M353" s="296">
        <f t="shared" si="218"/>
        <v>0</v>
      </c>
      <c r="N353" s="297">
        <f t="shared" si="219"/>
        <v>0</v>
      </c>
      <c r="O353" s="242">
        <f t="shared" si="219"/>
        <v>0</v>
      </c>
      <c r="P353" s="287">
        <f t="shared" si="219"/>
        <v>0</v>
      </c>
      <c r="Q353" s="287">
        <f t="shared" si="219"/>
        <v>0</v>
      </c>
      <c r="R353" s="287">
        <f t="shared" si="219"/>
        <v>0</v>
      </c>
      <c r="S353" s="242">
        <f t="shared" si="219"/>
        <v>0</v>
      </c>
      <c r="T353" s="242">
        <f t="shared" si="220"/>
        <v>0</v>
      </c>
    </row>
    <row r="354" spans="1:20" s="242" customFormat="1" ht="16.149999999999999" customHeight="1">
      <c r="A354" s="289" t="s">
        <v>150</v>
      </c>
      <c r="B354" s="287">
        <f>種目一覧!E308</f>
        <v>0</v>
      </c>
      <c r="C354" s="287">
        <f>種目一覧!G308</f>
        <v>0</v>
      </c>
      <c r="D354" s="287">
        <f>種目一覧!F308</f>
        <v>0</v>
      </c>
      <c r="E354" s="289" t="str">
        <f t="shared" si="214"/>
        <v/>
      </c>
      <c r="F354" s="289" t="str">
        <f>種目一覧!H308</f>
        <v>40-25Fr</v>
      </c>
      <c r="H354" s="242">
        <f>種目一覧!L308</f>
        <v>99999</v>
      </c>
      <c r="I354" s="290" t="str">
        <f t="shared" si="215"/>
        <v/>
      </c>
      <c r="J354" s="290"/>
      <c r="K354" s="295">
        <f t="shared" si="216"/>
        <v>99999</v>
      </c>
      <c r="L354" s="292" t="str">
        <f t="shared" si="217"/>
        <v/>
      </c>
      <c r="M354" s="296">
        <f t="shared" si="218"/>
        <v>0</v>
      </c>
      <c r="N354" s="297">
        <f t="shared" si="219"/>
        <v>0</v>
      </c>
      <c r="O354" s="242">
        <f t="shared" si="219"/>
        <v>0</v>
      </c>
      <c r="P354" s="287">
        <f t="shared" si="219"/>
        <v>0</v>
      </c>
      <c r="Q354" s="287">
        <f t="shared" si="219"/>
        <v>0</v>
      </c>
      <c r="R354" s="287">
        <f t="shared" si="219"/>
        <v>0</v>
      </c>
      <c r="S354" s="242">
        <f t="shared" si="219"/>
        <v>0</v>
      </c>
      <c r="T354" s="242">
        <f t="shared" si="220"/>
        <v>0</v>
      </c>
    </row>
    <row r="355" spans="1:20" s="242" customFormat="1" ht="16.149999999999999" customHeight="1">
      <c r="A355" s="289" t="s">
        <v>150</v>
      </c>
      <c r="B355" s="287">
        <f>種目一覧!E309</f>
        <v>0</v>
      </c>
      <c r="C355" s="287">
        <f>種目一覧!G309</f>
        <v>0</v>
      </c>
      <c r="D355" s="287">
        <f>種目一覧!F309</f>
        <v>0</v>
      </c>
      <c r="E355" s="289" t="str">
        <f t="shared" si="214"/>
        <v/>
      </c>
      <c r="F355" s="289" t="str">
        <f>種目一覧!H309</f>
        <v>40-25Fr</v>
      </c>
      <c r="H355" s="242">
        <f>種目一覧!L309</f>
        <v>99999</v>
      </c>
      <c r="I355" s="290" t="str">
        <f t="shared" si="215"/>
        <v/>
      </c>
      <c r="J355" s="290"/>
      <c r="K355" s="295">
        <f t="shared" si="216"/>
        <v>99999</v>
      </c>
      <c r="L355" s="292" t="str">
        <f t="shared" si="217"/>
        <v/>
      </c>
      <c r="M355" s="296">
        <f t="shared" si="218"/>
        <v>0</v>
      </c>
      <c r="N355" s="297">
        <f t="shared" si="219"/>
        <v>0</v>
      </c>
      <c r="O355" s="242">
        <f t="shared" si="219"/>
        <v>0</v>
      </c>
      <c r="P355" s="287">
        <f t="shared" si="219"/>
        <v>0</v>
      </c>
      <c r="Q355" s="287">
        <f t="shared" si="219"/>
        <v>0</v>
      </c>
      <c r="R355" s="287">
        <f t="shared" si="219"/>
        <v>0</v>
      </c>
      <c r="S355" s="242">
        <f t="shared" si="219"/>
        <v>0</v>
      </c>
      <c r="T355" s="242">
        <f t="shared" si="220"/>
        <v>0</v>
      </c>
    </row>
    <row r="356" spans="1:20" s="242" customFormat="1" ht="16.149999999999999" customHeight="1">
      <c r="A356" s="289" t="s">
        <v>150</v>
      </c>
      <c r="B356" s="287">
        <f>種目一覧!E310</f>
        <v>0</v>
      </c>
      <c r="C356" s="287">
        <f>種目一覧!G310</f>
        <v>0</v>
      </c>
      <c r="D356" s="287">
        <f>種目一覧!F310</f>
        <v>0</v>
      </c>
      <c r="E356" s="289" t="str">
        <f t="shared" si="214"/>
        <v/>
      </c>
      <c r="F356" s="289" t="str">
        <f>種目一覧!H310</f>
        <v>40-25Fr</v>
      </c>
      <c r="H356" s="242">
        <f>種目一覧!L310</f>
        <v>99999</v>
      </c>
      <c r="I356" s="290" t="str">
        <f t="shared" si="215"/>
        <v/>
      </c>
      <c r="J356" s="290"/>
      <c r="K356" s="295">
        <f t="shared" si="216"/>
        <v>99999</v>
      </c>
      <c r="L356" s="292" t="str">
        <f t="shared" si="217"/>
        <v/>
      </c>
      <c r="M356" s="296">
        <f t="shared" si="218"/>
        <v>0</v>
      </c>
      <c r="N356" s="297">
        <f t="shared" si="219"/>
        <v>0</v>
      </c>
      <c r="O356" s="242">
        <f t="shared" si="219"/>
        <v>0</v>
      </c>
      <c r="P356" s="287">
        <f t="shared" si="219"/>
        <v>0</v>
      </c>
      <c r="Q356" s="287">
        <f t="shared" si="219"/>
        <v>0</v>
      </c>
      <c r="R356" s="287">
        <f t="shared" si="219"/>
        <v>0</v>
      </c>
      <c r="S356" s="242">
        <f t="shared" si="219"/>
        <v>0</v>
      </c>
      <c r="T356" s="242">
        <f t="shared" si="220"/>
        <v>0</v>
      </c>
    </row>
    <row r="357" spans="1:20" s="242" customFormat="1" ht="16.149999999999999" customHeight="1">
      <c r="A357" s="289" t="s">
        <v>150</v>
      </c>
      <c r="B357" s="287">
        <f>種目一覧!E311</f>
        <v>0</v>
      </c>
      <c r="C357" s="287">
        <f>種目一覧!G311</f>
        <v>0</v>
      </c>
      <c r="D357" s="287">
        <f>種目一覧!F311</f>
        <v>0</v>
      </c>
      <c r="E357" s="289" t="str">
        <f t="shared" si="214"/>
        <v/>
      </c>
      <c r="F357" s="289" t="str">
        <f>種目一覧!H311</f>
        <v>40-25Fr</v>
      </c>
      <c r="H357" s="242">
        <f>種目一覧!L311</f>
        <v>99999</v>
      </c>
      <c r="I357" s="290" t="str">
        <f t="shared" si="215"/>
        <v/>
      </c>
      <c r="J357" s="290"/>
      <c r="K357" s="295">
        <f t="shared" si="216"/>
        <v>99999</v>
      </c>
      <c r="L357" s="292" t="str">
        <f t="shared" si="217"/>
        <v/>
      </c>
      <c r="M357" s="296">
        <f t="shared" si="218"/>
        <v>0</v>
      </c>
      <c r="N357" s="297">
        <f t="shared" si="219"/>
        <v>0</v>
      </c>
      <c r="O357" s="242">
        <f t="shared" si="219"/>
        <v>0</v>
      </c>
      <c r="P357" s="287">
        <f t="shared" si="219"/>
        <v>0</v>
      </c>
      <c r="Q357" s="287">
        <f t="shared" si="219"/>
        <v>0</v>
      </c>
      <c r="R357" s="287">
        <f t="shared" si="219"/>
        <v>0</v>
      </c>
      <c r="S357" s="242">
        <f t="shared" si="219"/>
        <v>0</v>
      </c>
      <c r="T357" s="242">
        <f t="shared" si="220"/>
        <v>0</v>
      </c>
    </row>
    <row r="358" spans="1:20" s="242" customFormat="1" ht="16.149999999999999" customHeight="1">
      <c r="A358" s="289" t="s">
        <v>150</v>
      </c>
      <c r="B358" s="287">
        <f>種目一覧!E312</f>
        <v>0</v>
      </c>
      <c r="C358" s="287">
        <f>種目一覧!G312</f>
        <v>0</v>
      </c>
      <c r="D358" s="287">
        <f>種目一覧!F312</f>
        <v>0</v>
      </c>
      <c r="E358" s="289" t="str">
        <f t="shared" si="214"/>
        <v/>
      </c>
      <c r="F358" s="289" t="str">
        <f>種目一覧!H312</f>
        <v>40-25Fr</v>
      </c>
      <c r="H358" s="242">
        <f>種目一覧!L312</f>
        <v>99999</v>
      </c>
      <c r="I358" s="290" t="str">
        <f t="shared" si="215"/>
        <v/>
      </c>
      <c r="J358" s="290"/>
      <c r="K358" s="295">
        <f t="shared" si="216"/>
        <v>99999</v>
      </c>
      <c r="L358" s="292" t="str">
        <f t="shared" si="217"/>
        <v/>
      </c>
      <c r="M358" s="296">
        <f t="shared" si="218"/>
        <v>0</v>
      </c>
      <c r="N358" s="297">
        <f t="shared" si="219"/>
        <v>0</v>
      </c>
      <c r="O358" s="242">
        <f t="shared" si="219"/>
        <v>0</v>
      </c>
      <c r="P358" s="287">
        <f t="shared" si="219"/>
        <v>0</v>
      </c>
      <c r="Q358" s="287">
        <f t="shared" si="219"/>
        <v>0</v>
      </c>
      <c r="R358" s="287">
        <f t="shared" si="219"/>
        <v>0</v>
      </c>
      <c r="S358" s="242">
        <f t="shared" si="219"/>
        <v>0</v>
      </c>
      <c r="T358" s="242">
        <f t="shared" si="220"/>
        <v>0</v>
      </c>
    </row>
    <row r="359" spans="1:20" s="242" customFormat="1" ht="16.149999999999999" customHeight="1">
      <c r="A359" s="289" t="s">
        <v>150</v>
      </c>
      <c r="B359" s="287">
        <f>種目一覧!E313</f>
        <v>0</v>
      </c>
      <c r="C359" s="287">
        <f>種目一覧!G313</f>
        <v>0</v>
      </c>
      <c r="D359" s="287">
        <f>種目一覧!F313</f>
        <v>0</v>
      </c>
      <c r="E359" s="289" t="str">
        <f t="shared" si="214"/>
        <v/>
      </c>
      <c r="F359" s="289" t="str">
        <f>種目一覧!H313</f>
        <v>40-25Fr</v>
      </c>
      <c r="H359" s="242">
        <f>種目一覧!L313</f>
        <v>99999</v>
      </c>
      <c r="I359" s="290" t="str">
        <f t="shared" si="215"/>
        <v/>
      </c>
      <c r="J359" s="290"/>
      <c r="K359" s="295">
        <f t="shared" si="216"/>
        <v>99999</v>
      </c>
      <c r="L359" s="292" t="str">
        <f t="shared" si="217"/>
        <v/>
      </c>
      <c r="M359" s="296">
        <f t="shared" si="218"/>
        <v>0</v>
      </c>
      <c r="N359" s="297">
        <f t="shared" si="219"/>
        <v>0</v>
      </c>
      <c r="O359" s="242">
        <f t="shared" si="219"/>
        <v>0</v>
      </c>
      <c r="P359" s="287">
        <f t="shared" si="219"/>
        <v>0</v>
      </c>
      <c r="Q359" s="287">
        <f t="shared" si="219"/>
        <v>0</v>
      </c>
      <c r="R359" s="287">
        <f t="shared" si="219"/>
        <v>0</v>
      </c>
      <c r="S359" s="242">
        <f t="shared" si="219"/>
        <v>0</v>
      </c>
      <c r="T359" s="242">
        <f t="shared" si="220"/>
        <v>0</v>
      </c>
    </row>
    <row r="360" spans="1:20" s="242" customFormat="1" ht="16.149999999999999" customHeight="1">
      <c r="A360" s="289" t="s">
        <v>150</v>
      </c>
      <c r="B360" s="287">
        <f>種目一覧!E314</f>
        <v>0</v>
      </c>
      <c r="C360" s="287">
        <f>種目一覧!G314</f>
        <v>0</v>
      </c>
      <c r="D360" s="287">
        <f>種目一覧!F314</f>
        <v>0</v>
      </c>
      <c r="E360" s="289" t="str">
        <f t="shared" si="214"/>
        <v/>
      </c>
      <c r="F360" s="289" t="str">
        <f>種目一覧!H314</f>
        <v>40-25Fr</v>
      </c>
      <c r="H360" s="242">
        <f>種目一覧!L314</f>
        <v>99999</v>
      </c>
      <c r="I360" s="290" t="str">
        <f t="shared" si="215"/>
        <v/>
      </c>
      <c r="J360" s="290"/>
      <c r="K360" s="295">
        <f t="shared" si="216"/>
        <v>99999</v>
      </c>
      <c r="L360" s="292" t="str">
        <f t="shared" si="217"/>
        <v/>
      </c>
      <c r="M360" s="296">
        <f t="shared" si="218"/>
        <v>0</v>
      </c>
      <c r="N360" s="297">
        <f t="shared" ref="N360:S370" si="221">IF($B360=N$2,$M360,0)</f>
        <v>0</v>
      </c>
      <c r="O360" s="242">
        <f t="shared" si="221"/>
        <v>0</v>
      </c>
      <c r="P360" s="287">
        <f t="shared" si="221"/>
        <v>0</v>
      </c>
      <c r="Q360" s="287">
        <f t="shared" si="221"/>
        <v>0</v>
      </c>
      <c r="R360" s="287">
        <f t="shared" si="221"/>
        <v>0</v>
      </c>
      <c r="S360" s="242">
        <f t="shared" si="221"/>
        <v>0</v>
      </c>
      <c r="T360" s="242">
        <f t="shared" si="220"/>
        <v>0</v>
      </c>
    </row>
    <row r="361" spans="1:20" s="242" customFormat="1" ht="16.149999999999999" customHeight="1">
      <c r="A361" s="289" t="s">
        <v>150</v>
      </c>
      <c r="B361" s="287">
        <f>種目一覧!E315</f>
        <v>0</v>
      </c>
      <c r="C361" s="287">
        <f>種目一覧!G315</f>
        <v>0</v>
      </c>
      <c r="D361" s="287">
        <f>種目一覧!F315</f>
        <v>0</v>
      </c>
      <c r="E361" s="289" t="str">
        <f t="shared" si="214"/>
        <v/>
      </c>
      <c r="F361" s="289" t="str">
        <f>種目一覧!H315</f>
        <v>40-25Fr</v>
      </c>
      <c r="H361" s="242">
        <f>種目一覧!L315</f>
        <v>99999</v>
      </c>
      <c r="I361" s="290" t="str">
        <f t="shared" si="215"/>
        <v/>
      </c>
      <c r="J361" s="290"/>
      <c r="K361" s="295">
        <f t="shared" si="216"/>
        <v>99999</v>
      </c>
      <c r="L361" s="292" t="str">
        <f t="shared" si="217"/>
        <v/>
      </c>
      <c r="M361" s="296">
        <f t="shared" si="218"/>
        <v>0</v>
      </c>
      <c r="N361" s="297">
        <f t="shared" si="221"/>
        <v>0</v>
      </c>
      <c r="O361" s="242">
        <f t="shared" si="221"/>
        <v>0</v>
      </c>
      <c r="P361" s="287">
        <f t="shared" si="221"/>
        <v>0</v>
      </c>
      <c r="Q361" s="287">
        <f t="shared" si="221"/>
        <v>0</v>
      </c>
      <c r="R361" s="287">
        <f t="shared" si="221"/>
        <v>0</v>
      </c>
      <c r="S361" s="242">
        <f t="shared" si="221"/>
        <v>0</v>
      </c>
      <c r="T361" s="242">
        <f t="shared" si="220"/>
        <v>0</v>
      </c>
    </row>
    <row r="362" spans="1:20" s="242" customFormat="1" ht="16.149999999999999" customHeight="1">
      <c r="A362" s="289" t="s">
        <v>150</v>
      </c>
      <c r="B362" s="287">
        <f>種目一覧!E316</f>
        <v>0</v>
      </c>
      <c r="C362" s="287">
        <f>種目一覧!G316</f>
        <v>0</v>
      </c>
      <c r="D362" s="287">
        <f>種目一覧!F316</f>
        <v>0</v>
      </c>
      <c r="E362" s="289" t="str">
        <f t="shared" si="214"/>
        <v/>
      </c>
      <c r="F362" s="289" t="str">
        <f>種目一覧!H316</f>
        <v>40-25Fr</v>
      </c>
      <c r="H362" s="242">
        <f>種目一覧!L316</f>
        <v>99999</v>
      </c>
      <c r="I362" s="290" t="str">
        <f t="shared" si="215"/>
        <v/>
      </c>
      <c r="J362" s="290"/>
      <c r="K362" s="295">
        <f t="shared" si="216"/>
        <v>99999</v>
      </c>
      <c r="L362" s="292" t="str">
        <f t="shared" si="217"/>
        <v/>
      </c>
      <c r="M362" s="296">
        <f t="shared" si="218"/>
        <v>0</v>
      </c>
      <c r="N362" s="297">
        <f t="shared" si="221"/>
        <v>0</v>
      </c>
      <c r="O362" s="242">
        <f t="shared" si="221"/>
        <v>0</v>
      </c>
      <c r="P362" s="287">
        <f t="shared" si="221"/>
        <v>0</v>
      </c>
      <c r="Q362" s="287">
        <f t="shared" si="221"/>
        <v>0</v>
      </c>
      <c r="R362" s="287">
        <f t="shared" si="221"/>
        <v>0</v>
      </c>
      <c r="S362" s="242">
        <f t="shared" si="221"/>
        <v>0</v>
      </c>
      <c r="T362" s="242">
        <f t="shared" si="220"/>
        <v>0</v>
      </c>
    </row>
    <row r="363" spans="1:20" s="242" customFormat="1" ht="16.149999999999999" customHeight="1">
      <c r="A363" s="289" t="s">
        <v>150</v>
      </c>
      <c r="B363" s="287">
        <f>種目一覧!E317</f>
        <v>0</v>
      </c>
      <c r="C363" s="287">
        <f>種目一覧!G317</f>
        <v>0</v>
      </c>
      <c r="D363" s="287">
        <f>種目一覧!F317</f>
        <v>0</v>
      </c>
      <c r="E363" s="289" t="str">
        <f t="shared" si="214"/>
        <v/>
      </c>
      <c r="F363" s="289" t="str">
        <f>種目一覧!H317</f>
        <v>40-25Fr</v>
      </c>
      <c r="H363" s="242">
        <f>種目一覧!L317</f>
        <v>99999</v>
      </c>
      <c r="I363" s="290" t="str">
        <f t="shared" si="215"/>
        <v/>
      </c>
      <c r="J363" s="290"/>
      <c r="K363" s="295">
        <f t="shared" si="216"/>
        <v>99999</v>
      </c>
      <c r="L363" s="292" t="str">
        <f t="shared" si="217"/>
        <v/>
      </c>
      <c r="M363" s="296">
        <f t="shared" si="218"/>
        <v>0</v>
      </c>
      <c r="N363" s="297">
        <f t="shared" si="221"/>
        <v>0</v>
      </c>
      <c r="O363" s="242">
        <f t="shared" si="221"/>
        <v>0</v>
      </c>
      <c r="P363" s="287">
        <f t="shared" si="221"/>
        <v>0</v>
      </c>
      <c r="Q363" s="287">
        <f t="shared" si="221"/>
        <v>0</v>
      </c>
      <c r="R363" s="287">
        <f t="shared" si="221"/>
        <v>0</v>
      </c>
      <c r="S363" s="242">
        <f t="shared" si="221"/>
        <v>0</v>
      </c>
      <c r="T363" s="242">
        <f t="shared" si="220"/>
        <v>0</v>
      </c>
    </row>
    <row r="364" spans="1:20" s="242" customFormat="1" ht="16.149999999999999" customHeight="1">
      <c r="A364" s="289" t="s">
        <v>150</v>
      </c>
      <c r="B364" s="289" t="str">
        <f>種目一覧!E318</f>
        <v>みずほ</v>
      </c>
      <c r="C364" s="289" t="str">
        <f>種目一覧!G318</f>
        <v>いがり　よしふみ</v>
      </c>
      <c r="D364" s="289" t="str">
        <f>種目一覧!F318</f>
        <v>猪狩　芳文</v>
      </c>
      <c r="E364" s="289" t="str">
        <f t="shared" si="214"/>
        <v/>
      </c>
      <c r="F364" s="289" t="str">
        <f>種目一覧!H318</f>
        <v>40-25Fr</v>
      </c>
      <c r="H364" s="242">
        <f>種目一覧!L318</f>
        <v>99999</v>
      </c>
      <c r="I364" s="290" t="str">
        <f t="shared" si="215"/>
        <v/>
      </c>
      <c r="J364" s="290"/>
      <c r="K364" s="295">
        <f t="shared" si="216"/>
        <v>99999</v>
      </c>
      <c r="L364" s="292" t="str">
        <f t="shared" si="217"/>
        <v/>
      </c>
      <c r="M364" s="296">
        <f t="shared" si="218"/>
        <v>0</v>
      </c>
      <c r="N364" s="297">
        <f t="shared" si="221"/>
        <v>0</v>
      </c>
      <c r="O364" s="242">
        <f t="shared" si="221"/>
        <v>0</v>
      </c>
      <c r="P364" s="287">
        <f t="shared" si="221"/>
        <v>0</v>
      </c>
      <c r="Q364" s="287">
        <f t="shared" si="221"/>
        <v>0</v>
      </c>
      <c r="R364" s="287">
        <f t="shared" si="221"/>
        <v>0</v>
      </c>
      <c r="S364" s="242">
        <f t="shared" si="221"/>
        <v>0</v>
      </c>
      <c r="T364" s="242">
        <f t="shared" si="220"/>
        <v>0</v>
      </c>
    </row>
    <row r="365" spans="1:20" s="242" customFormat="1" ht="16.149999999999999" customHeight="1">
      <c r="A365" s="289" t="s">
        <v>150</v>
      </c>
      <c r="B365" s="289" t="str">
        <f>種目一覧!E319</f>
        <v>みずほ</v>
      </c>
      <c r="C365" s="289" t="str">
        <f>種目一覧!G319</f>
        <v>かいせ　くにたけ</v>
      </c>
      <c r="D365" s="289" t="str">
        <f>種目一覧!F319</f>
        <v>貝瀬　都武</v>
      </c>
      <c r="E365" s="289" t="str">
        <f t="shared" si="214"/>
        <v/>
      </c>
      <c r="F365" s="289" t="str">
        <f>種目一覧!H319</f>
        <v>40-25Fr</v>
      </c>
      <c r="H365" s="242">
        <f>種目一覧!L319</f>
        <v>99999</v>
      </c>
      <c r="I365" s="290" t="str">
        <f t="shared" si="215"/>
        <v/>
      </c>
      <c r="J365" s="290"/>
      <c r="K365" s="295">
        <f t="shared" si="216"/>
        <v>99999</v>
      </c>
      <c r="L365" s="292" t="str">
        <f t="shared" si="217"/>
        <v/>
      </c>
      <c r="M365" s="296">
        <f t="shared" si="218"/>
        <v>0</v>
      </c>
      <c r="N365" s="297">
        <f t="shared" si="221"/>
        <v>0</v>
      </c>
      <c r="O365" s="242">
        <f t="shared" si="221"/>
        <v>0</v>
      </c>
      <c r="P365" s="287">
        <f t="shared" si="221"/>
        <v>0</v>
      </c>
      <c r="Q365" s="287">
        <f t="shared" si="221"/>
        <v>0</v>
      </c>
      <c r="R365" s="287">
        <f t="shared" si="221"/>
        <v>0</v>
      </c>
      <c r="S365" s="242">
        <f t="shared" si="221"/>
        <v>0</v>
      </c>
      <c r="T365" s="242">
        <f t="shared" si="220"/>
        <v>0</v>
      </c>
    </row>
    <row r="366" spans="1:20" s="242" customFormat="1" ht="16.149999999999999" customHeight="1">
      <c r="A366" s="289" t="s">
        <v>150</v>
      </c>
      <c r="B366" s="289" t="str">
        <f>種目一覧!E320</f>
        <v>三井住友信託</v>
      </c>
      <c r="C366" s="289" t="str">
        <f>種目一覧!G320</f>
        <v>みやけ　みつる</v>
      </c>
      <c r="D366" s="289" t="str">
        <f>種目一覧!F320</f>
        <v>三宅　充</v>
      </c>
      <c r="E366" s="289" t="str">
        <f t="shared" si="214"/>
        <v/>
      </c>
      <c r="F366" s="289" t="str">
        <f>種目一覧!H320</f>
        <v>40-25Fr</v>
      </c>
      <c r="H366" s="242">
        <f>種目一覧!L320</f>
        <v>99999</v>
      </c>
      <c r="I366" s="290" t="str">
        <f t="shared" si="215"/>
        <v/>
      </c>
      <c r="J366" s="290"/>
      <c r="K366" s="295">
        <f t="shared" si="216"/>
        <v>99999</v>
      </c>
      <c r="L366" s="292" t="str">
        <f t="shared" si="217"/>
        <v/>
      </c>
      <c r="M366" s="296">
        <f t="shared" si="218"/>
        <v>0</v>
      </c>
      <c r="N366" s="297">
        <f t="shared" si="221"/>
        <v>0</v>
      </c>
      <c r="O366" s="242">
        <f t="shared" si="221"/>
        <v>0</v>
      </c>
      <c r="P366" s="287">
        <f t="shared" si="221"/>
        <v>0</v>
      </c>
      <c r="Q366" s="287">
        <f t="shared" si="221"/>
        <v>0</v>
      </c>
      <c r="R366" s="287">
        <f t="shared" si="221"/>
        <v>0</v>
      </c>
      <c r="S366" s="242">
        <f t="shared" si="221"/>
        <v>0</v>
      </c>
      <c r="T366" s="242">
        <f t="shared" si="220"/>
        <v>0</v>
      </c>
    </row>
    <row r="367" spans="1:20" s="242" customFormat="1" ht="16.149999999999999" customHeight="1">
      <c r="A367" s="289" t="s">
        <v>150</v>
      </c>
      <c r="B367" s="289" t="str">
        <f>種目一覧!E321</f>
        <v>三菱UFJ信託</v>
      </c>
      <c r="C367" s="289" t="str">
        <f>種目一覧!G321</f>
        <v>ちゃたに ひろと</v>
      </c>
      <c r="D367" s="289" t="str">
        <f>種目一覧!F321</f>
        <v>茶谷　 洋人</v>
      </c>
      <c r="E367" s="289" t="str">
        <f t="shared" si="214"/>
        <v/>
      </c>
      <c r="F367" s="289" t="str">
        <f>種目一覧!H321</f>
        <v>40-25Fr</v>
      </c>
      <c r="H367" s="242">
        <f>種目一覧!L321</f>
        <v>99999</v>
      </c>
      <c r="I367" s="290" t="str">
        <f t="shared" si="215"/>
        <v/>
      </c>
      <c r="J367" s="290"/>
      <c r="K367" s="295">
        <f t="shared" si="216"/>
        <v>99999</v>
      </c>
      <c r="L367" s="292" t="str">
        <f t="shared" si="217"/>
        <v/>
      </c>
      <c r="M367" s="296">
        <f t="shared" si="218"/>
        <v>0</v>
      </c>
      <c r="N367" s="297">
        <f t="shared" si="221"/>
        <v>0</v>
      </c>
      <c r="O367" s="242">
        <f t="shared" si="221"/>
        <v>0</v>
      </c>
      <c r="P367" s="287">
        <f t="shared" si="221"/>
        <v>0</v>
      </c>
      <c r="Q367" s="287">
        <f t="shared" si="221"/>
        <v>0</v>
      </c>
      <c r="R367" s="287">
        <f t="shared" si="221"/>
        <v>0</v>
      </c>
      <c r="S367" s="242">
        <f t="shared" si="221"/>
        <v>0</v>
      </c>
      <c r="T367" s="242">
        <f t="shared" si="220"/>
        <v>0</v>
      </c>
    </row>
    <row r="368" spans="1:20" s="242" customFormat="1" ht="16.149999999999999" customHeight="1">
      <c r="A368" s="289" t="s">
        <v>150</v>
      </c>
      <c r="B368" s="289" t="str">
        <f>種目一覧!E322</f>
        <v>　</v>
      </c>
      <c r="C368" s="287">
        <f>種目一覧!G322</f>
        <v>0</v>
      </c>
      <c r="D368" s="289" t="str">
        <f>種目一覧!F322</f>
        <v>　</v>
      </c>
      <c r="E368" s="289" t="str">
        <f t="shared" si="214"/>
        <v/>
      </c>
      <c r="F368" s="289" t="str">
        <f>種目一覧!H322</f>
        <v>40-25Fr</v>
      </c>
      <c r="H368" s="242">
        <f>種目一覧!L322</f>
        <v>99999</v>
      </c>
      <c r="I368" s="290" t="str">
        <f t="shared" si="215"/>
        <v/>
      </c>
      <c r="J368" s="290"/>
      <c r="K368" s="295">
        <f t="shared" si="216"/>
        <v>99999</v>
      </c>
      <c r="L368" s="292" t="str">
        <f t="shared" si="217"/>
        <v/>
      </c>
      <c r="M368" s="296">
        <f t="shared" si="218"/>
        <v>0</v>
      </c>
      <c r="N368" s="297">
        <f t="shared" si="221"/>
        <v>0</v>
      </c>
      <c r="O368" s="242">
        <f t="shared" si="221"/>
        <v>0</v>
      </c>
      <c r="P368" s="287">
        <f t="shared" si="221"/>
        <v>0</v>
      </c>
      <c r="Q368" s="287">
        <f t="shared" si="221"/>
        <v>0</v>
      </c>
      <c r="R368" s="287">
        <f t="shared" si="221"/>
        <v>0</v>
      </c>
      <c r="S368" s="242">
        <f t="shared" si="221"/>
        <v>0</v>
      </c>
      <c r="T368" s="242">
        <f t="shared" si="220"/>
        <v>0</v>
      </c>
    </row>
    <row r="369" spans="1:20" s="242" customFormat="1" ht="16.149999999999999" customHeight="1">
      <c r="A369" s="289" t="s">
        <v>150</v>
      </c>
      <c r="B369" s="289" t="str">
        <f>種目一覧!E323</f>
        <v>　</v>
      </c>
      <c r="C369" s="287">
        <f>種目一覧!G323</f>
        <v>0</v>
      </c>
      <c r="D369" s="289" t="str">
        <f>種目一覧!F323</f>
        <v>　</v>
      </c>
      <c r="E369" s="289" t="str">
        <f t="shared" si="214"/>
        <v/>
      </c>
      <c r="F369" s="289" t="str">
        <f>種目一覧!H323</f>
        <v>40-25Fr</v>
      </c>
      <c r="H369" s="242">
        <f>種目一覧!L323</f>
        <v>99999</v>
      </c>
      <c r="I369" s="290" t="str">
        <f t="shared" si="215"/>
        <v/>
      </c>
      <c r="J369" s="290"/>
      <c r="K369" s="295">
        <f t="shared" si="216"/>
        <v>99999</v>
      </c>
      <c r="L369" s="292" t="str">
        <f t="shared" si="217"/>
        <v/>
      </c>
      <c r="M369" s="296">
        <f t="shared" si="218"/>
        <v>0</v>
      </c>
      <c r="N369" s="297">
        <f t="shared" si="221"/>
        <v>0</v>
      </c>
      <c r="O369" s="242">
        <f t="shared" si="221"/>
        <v>0</v>
      </c>
      <c r="P369" s="287">
        <f t="shared" si="221"/>
        <v>0</v>
      </c>
      <c r="Q369" s="287">
        <f t="shared" si="221"/>
        <v>0</v>
      </c>
      <c r="R369" s="287">
        <f t="shared" si="221"/>
        <v>0</v>
      </c>
      <c r="S369" s="242">
        <f t="shared" si="221"/>
        <v>0</v>
      </c>
      <c r="T369" s="242">
        <f t="shared" si="220"/>
        <v>0</v>
      </c>
    </row>
    <row r="370" spans="1:20" s="242" customFormat="1" ht="16.149999999999999" customHeight="1">
      <c r="A370" s="298" t="s">
        <v>150</v>
      </c>
      <c r="B370" s="298" t="str">
        <f>種目一覧!E324</f>
        <v>　</v>
      </c>
      <c r="C370" s="299">
        <f>種目一覧!G324</f>
        <v>0</v>
      </c>
      <c r="D370" s="298" t="str">
        <f>種目一覧!F324</f>
        <v>　</v>
      </c>
      <c r="E370" s="298" t="str">
        <f t="shared" si="214"/>
        <v/>
      </c>
      <c r="F370" s="298" t="str">
        <f>種目一覧!H324</f>
        <v>40-25Fr</v>
      </c>
      <c r="H370" s="300">
        <f>種目一覧!L324</f>
        <v>99999</v>
      </c>
      <c r="I370" s="301" t="str">
        <f t="shared" si="215"/>
        <v/>
      </c>
      <c r="J370" s="301"/>
      <c r="K370" s="302">
        <f t="shared" si="216"/>
        <v>99999</v>
      </c>
      <c r="L370" s="303" t="str">
        <f t="shared" si="217"/>
        <v/>
      </c>
      <c r="M370" s="304">
        <f t="shared" si="218"/>
        <v>0</v>
      </c>
      <c r="N370" s="305">
        <f t="shared" si="221"/>
        <v>0</v>
      </c>
      <c r="O370" s="300">
        <f t="shared" si="221"/>
        <v>0</v>
      </c>
      <c r="P370" s="299">
        <f t="shared" si="221"/>
        <v>0</v>
      </c>
      <c r="Q370" s="299">
        <f t="shared" si="221"/>
        <v>0</v>
      </c>
      <c r="R370" s="299">
        <f t="shared" si="221"/>
        <v>0</v>
      </c>
      <c r="S370" s="300">
        <f t="shared" si="221"/>
        <v>0</v>
      </c>
      <c r="T370" s="300">
        <f t="shared" si="220"/>
        <v>0</v>
      </c>
    </row>
    <row r="371" spans="1:20" s="306" customFormat="1" ht="16.149999999999999" customHeight="1">
      <c r="A371" s="307" t="s">
        <v>150</v>
      </c>
      <c r="B371" s="211" t="s">
        <v>456</v>
      </c>
      <c r="C371" s="308">
        <v>1183</v>
      </c>
      <c r="F371" s="211" t="str">
        <f>F370</f>
        <v>40-25Fr</v>
      </c>
      <c r="G371" s="211" t="s">
        <v>404</v>
      </c>
      <c r="N371" s="309">
        <f t="shared" ref="N371:S371" si="222">SUM(N350:N370)</f>
        <v>0</v>
      </c>
      <c r="O371" s="310">
        <f t="shared" si="222"/>
        <v>0</v>
      </c>
      <c r="P371" s="308">
        <f t="shared" si="222"/>
        <v>0</v>
      </c>
      <c r="Q371" s="308">
        <f t="shared" si="222"/>
        <v>0</v>
      </c>
      <c r="R371" s="308">
        <f t="shared" si="222"/>
        <v>0</v>
      </c>
      <c r="S371" s="310">
        <f t="shared" si="222"/>
        <v>0</v>
      </c>
    </row>
    <row r="372" spans="1:20" s="306" customFormat="1" ht="16.149999999999999" customHeight="1">
      <c r="A372" s="44" t="s">
        <v>150</v>
      </c>
      <c r="N372" s="311" t="str">
        <f t="shared" ref="N372:S372" si="223">IF(COUNTIF(N350:N370,"&lt;&gt;0")&gt;2,"警告！","")</f>
        <v/>
      </c>
      <c r="O372" s="312" t="str">
        <f t="shared" si="223"/>
        <v/>
      </c>
      <c r="P372" s="46" t="str">
        <f t="shared" si="223"/>
        <v/>
      </c>
      <c r="Q372" s="46" t="str">
        <f t="shared" si="223"/>
        <v/>
      </c>
      <c r="R372" s="46" t="str">
        <f t="shared" si="223"/>
        <v/>
      </c>
      <c r="S372" s="312" t="str">
        <f t="shared" si="223"/>
        <v/>
      </c>
    </row>
    <row r="373" spans="1:20" s="320" customFormat="1" ht="16.149999999999999" customHeight="1">
      <c r="A373" s="23" t="s">
        <v>182</v>
      </c>
      <c r="B373" s="26" t="str">
        <f>種目一覧!E325</f>
        <v>みずほ</v>
      </c>
      <c r="C373" s="26" t="str">
        <f>種目一覧!G325</f>
        <v>いがり　よしふみ</v>
      </c>
      <c r="D373" s="26" t="str">
        <f>種目一覧!F325</f>
        <v>猪狩　芳文</v>
      </c>
      <c r="E373" s="26" t="str">
        <f t="shared" ref="E373:E379" si="224">IF(K373&lt;=C$380,"※","")</f>
        <v/>
      </c>
      <c r="F373" s="26" t="str">
        <f>種目一覧!H325</f>
        <v>40-50Fr</v>
      </c>
      <c r="H373" s="322">
        <f>種目一覧!L325</f>
        <v>99999</v>
      </c>
      <c r="I373" s="323" t="str">
        <f t="shared" ref="I373:I379" si="225">IF(H373=99999,"",RANK(H373,H$373:H$379,1))</f>
        <v/>
      </c>
      <c r="J373" s="323"/>
      <c r="K373" s="322">
        <f t="shared" ref="K373:K379" si="226">IF(J373="",99999,IF(J373&gt;2,99999,H373))</f>
        <v>99999</v>
      </c>
      <c r="L373" s="292" t="str">
        <f t="shared" ref="L373:L379" si="227">IF(K373=99999,"",RANK(K373,K$373:K$379,1))</f>
        <v/>
      </c>
      <c r="M373" s="324">
        <v>0</v>
      </c>
      <c r="N373" s="325">
        <f t="shared" ref="N373:S379" si="228">IF($B373=N$2,$M373,0)</f>
        <v>0</v>
      </c>
      <c r="O373" s="322">
        <f t="shared" si="228"/>
        <v>0</v>
      </c>
      <c r="P373" s="80">
        <f t="shared" si="228"/>
        <v>0</v>
      </c>
      <c r="Q373" s="80">
        <f t="shared" si="228"/>
        <v>0</v>
      </c>
      <c r="R373" s="80">
        <f t="shared" si="228"/>
        <v>0</v>
      </c>
      <c r="S373" s="322">
        <f t="shared" si="228"/>
        <v>0</v>
      </c>
      <c r="T373" s="322">
        <f t="shared" ref="T373:T379" si="229">SUM(N373:S373)-M373</f>
        <v>0</v>
      </c>
    </row>
    <row r="374" spans="1:20" s="320" customFormat="1" ht="16.149999999999999" customHeight="1">
      <c r="A374" s="23" t="s">
        <v>182</v>
      </c>
      <c r="B374" s="26" t="str">
        <f>種目一覧!E326</f>
        <v>三菱UFJ信託</v>
      </c>
      <c r="C374" s="26" t="str">
        <f>種目一覧!G326</f>
        <v>こんどう  かずき</v>
      </c>
      <c r="D374" s="26" t="str">
        <f>種目一覧!F326</f>
        <v>近藤　和貴</v>
      </c>
      <c r="E374" s="26" t="str">
        <f t="shared" si="224"/>
        <v/>
      </c>
      <c r="F374" s="26" t="str">
        <f>種目一覧!H326</f>
        <v>40-50Fr</v>
      </c>
      <c r="H374" s="322">
        <f>種目一覧!L326</f>
        <v>99999</v>
      </c>
      <c r="I374" s="323" t="str">
        <f t="shared" si="225"/>
        <v/>
      </c>
      <c r="J374" s="323"/>
      <c r="K374" s="322">
        <f t="shared" si="226"/>
        <v>99999</v>
      </c>
      <c r="L374" s="292" t="str">
        <f t="shared" si="227"/>
        <v/>
      </c>
      <c r="M374" s="324">
        <v>0</v>
      </c>
      <c r="N374" s="325">
        <f t="shared" si="228"/>
        <v>0</v>
      </c>
      <c r="O374" s="322">
        <f t="shared" si="228"/>
        <v>0</v>
      </c>
      <c r="P374" s="80">
        <f t="shared" si="228"/>
        <v>0</v>
      </c>
      <c r="Q374" s="80">
        <f t="shared" si="228"/>
        <v>0</v>
      </c>
      <c r="R374" s="80">
        <f t="shared" si="228"/>
        <v>0</v>
      </c>
      <c r="S374" s="322">
        <f t="shared" si="228"/>
        <v>0</v>
      </c>
      <c r="T374" s="322">
        <f t="shared" si="229"/>
        <v>0</v>
      </c>
    </row>
    <row r="375" spans="1:20" s="320" customFormat="1" ht="16.149999999999999" customHeight="1">
      <c r="A375" s="23" t="s">
        <v>182</v>
      </c>
      <c r="B375" s="26" t="str">
        <f>種目一覧!E327</f>
        <v>みずほ</v>
      </c>
      <c r="C375" s="26" t="str">
        <f>種目一覧!G327</f>
        <v>やながわ　えいじ</v>
      </c>
      <c r="D375" s="26" t="str">
        <f>種目一覧!F327</f>
        <v>柳川　栄治</v>
      </c>
      <c r="E375" s="26" t="str">
        <f t="shared" si="224"/>
        <v/>
      </c>
      <c r="F375" s="26" t="str">
        <f>種目一覧!H327</f>
        <v>40-50Fr</v>
      </c>
      <c r="H375" s="322">
        <f>種目一覧!L327</f>
        <v>99999</v>
      </c>
      <c r="I375" s="323" t="str">
        <f t="shared" si="225"/>
        <v/>
      </c>
      <c r="J375" s="323"/>
      <c r="K375" s="322">
        <f t="shared" si="226"/>
        <v>99999</v>
      </c>
      <c r="L375" s="292" t="str">
        <f t="shared" si="227"/>
        <v/>
      </c>
      <c r="M375" s="324">
        <v>0</v>
      </c>
      <c r="N375" s="325">
        <f t="shared" si="228"/>
        <v>0</v>
      </c>
      <c r="O375" s="322">
        <f t="shared" si="228"/>
        <v>0</v>
      </c>
      <c r="P375" s="80">
        <f t="shared" si="228"/>
        <v>0</v>
      </c>
      <c r="Q375" s="80">
        <f t="shared" si="228"/>
        <v>0</v>
      </c>
      <c r="R375" s="80">
        <f t="shared" si="228"/>
        <v>0</v>
      </c>
      <c r="S375" s="322">
        <f t="shared" si="228"/>
        <v>0</v>
      </c>
      <c r="T375" s="322">
        <f t="shared" si="229"/>
        <v>0</v>
      </c>
    </row>
    <row r="376" spans="1:20" s="320" customFormat="1" ht="16.149999999999999" customHeight="1">
      <c r="A376" s="23" t="s">
        <v>182</v>
      </c>
      <c r="B376" s="26" t="str">
        <f>種目一覧!E328</f>
        <v>三井住友信託</v>
      </c>
      <c r="C376" s="26" t="str">
        <f>種目一覧!G328</f>
        <v>ふじた　ましば</v>
      </c>
      <c r="D376" s="26" t="str">
        <f>種目一覧!F328</f>
        <v>藤田　万之葉</v>
      </c>
      <c r="E376" s="26" t="str">
        <f t="shared" si="224"/>
        <v/>
      </c>
      <c r="F376" s="26" t="str">
        <f>種目一覧!H328</f>
        <v>40-50Fr</v>
      </c>
      <c r="H376" s="322">
        <f>種目一覧!L328</f>
        <v>99999</v>
      </c>
      <c r="I376" s="323" t="str">
        <f t="shared" si="225"/>
        <v/>
      </c>
      <c r="J376" s="323"/>
      <c r="K376" s="322">
        <f t="shared" si="226"/>
        <v>99999</v>
      </c>
      <c r="L376" s="292" t="str">
        <f t="shared" si="227"/>
        <v/>
      </c>
      <c r="M376" s="324">
        <v>0</v>
      </c>
      <c r="N376" s="325">
        <f t="shared" si="228"/>
        <v>0</v>
      </c>
      <c r="O376" s="322">
        <f t="shared" si="228"/>
        <v>0</v>
      </c>
      <c r="P376" s="80">
        <f t="shared" si="228"/>
        <v>0</v>
      </c>
      <c r="Q376" s="80">
        <f t="shared" si="228"/>
        <v>0</v>
      </c>
      <c r="R376" s="80">
        <f t="shared" si="228"/>
        <v>0</v>
      </c>
      <c r="S376" s="322">
        <f t="shared" si="228"/>
        <v>0</v>
      </c>
      <c r="T376" s="322">
        <f t="shared" si="229"/>
        <v>0</v>
      </c>
    </row>
    <row r="377" spans="1:20" s="320" customFormat="1" ht="16.149999999999999" customHeight="1">
      <c r="A377" s="23" t="s">
        <v>182</v>
      </c>
      <c r="B377" s="26" t="str">
        <f>種目一覧!E329</f>
        <v>　</v>
      </c>
      <c r="C377" s="80">
        <f>種目一覧!G329</f>
        <v>0</v>
      </c>
      <c r="D377" s="26" t="str">
        <f>種目一覧!F329</f>
        <v>　</v>
      </c>
      <c r="E377" s="26" t="str">
        <f t="shared" si="224"/>
        <v/>
      </c>
      <c r="F377" s="26" t="str">
        <f>種目一覧!H329</f>
        <v>40-50Fr</v>
      </c>
      <c r="H377" s="322">
        <f>種目一覧!L329</f>
        <v>99999</v>
      </c>
      <c r="I377" s="323" t="str">
        <f t="shared" si="225"/>
        <v/>
      </c>
      <c r="J377" s="323"/>
      <c r="K377" s="322">
        <f t="shared" si="226"/>
        <v>99999</v>
      </c>
      <c r="L377" s="292" t="str">
        <f t="shared" si="227"/>
        <v/>
      </c>
      <c r="M377" s="324">
        <v>0</v>
      </c>
      <c r="N377" s="325">
        <f t="shared" si="228"/>
        <v>0</v>
      </c>
      <c r="O377" s="322">
        <f t="shared" si="228"/>
        <v>0</v>
      </c>
      <c r="P377" s="80">
        <f t="shared" si="228"/>
        <v>0</v>
      </c>
      <c r="Q377" s="80">
        <f t="shared" si="228"/>
        <v>0</v>
      </c>
      <c r="R377" s="80">
        <f t="shared" si="228"/>
        <v>0</v>
      </c>
      <c r="S377" s="322">
        <f t="shared" si="228"/>
        <v>0</v>
      </c>
      <c r="T377" s="322">
        <f t="shared" si="229"/>
        <v>0</v>
      </c>
    </row>
    <row r="378" spans="1:20" s="320" customFormat="1" ht="16.149999999999999" customHeight="1">
      <c r="A378" s="23" t="s">
        <v>182</v>
      </c>
      <c r="B378" s="26" t="str">
        <f>種目一覧!E330</f>
        <v>　</v>
      </c>
      <c r="C378" s="80">
        <f>種目一覧!G330</f>
        <v>0</v>
      </c>
      <c r="D378" s="26" t="str">
        <f>種目一覧!F330</f>
        <v>　</v>
      </c>
      <c r="E378" s="26" t="str">
        <f t="shared" si="224"/>
        <v/>
      </c>
      <c r="F378" s="26" t="str">
        <f>種目一覧!H330</f>
        <v>40-50Fr</v>
      </c>
      <c r="H378" s="322">
        <f>種目一覧!L330</f>
        <v>99999</v>
      </c>
      <c r="I378" s="323" t="str">
        <f t="shared" si="225"/>
        <v/>
      </c>
      <c r="J378" s="323"/>
      <c r="K378" s="322">
        <f t="shared" si="226"/>
        <v>99999</v>
      </c>
      <c r="L378" s="292" t="str">
        <f t="shared" si="227"/>
        <v/>
      </c>
      <c r="M378" s="324">
        <v>0</v>
      </c>
      <c r="N378" s="325">
        <f t="shared" si="228"/>
        <v>0</v>
      </c>
      <c r="O378" s="322">
        <f t="shared" si="228"/>
        <v>0</v>
      </c>
      <c r="P378" s="80">
        <f t="shared" si="228"/>
        <v>0</v>
      </c>
      <c r="Q378" s="80">
        <f t="shared" si="228"/>
        <v>0</v>
      </c>
      <c r="R378" s="80">
        <f t="shared" si="228"/>
        <v>0</v>
      </c>
      <c r="S378" s="322">
        <f t="shared" si="228"/>
        <v>0</v>
      </c>
      <c r="T378" s="322">
        <f t="shared" si="229"/>
        <v>0</v>
      </c>
    </row>
    <row r="379" spans="1:20" s="320" customFormat="1" ht="16.149999999999999" customHeight="1">
      <c r="A379" s="327" t="s">
        <v>182</v>
      </c>
      <c r="B379" s="334">
        <f>種目一覧!E331</f>
        <v>0</v>
      </c>
      <c r="C379" s="334">
        <f>種目一覧!G331</f>
        <v>0</v>
      </c>
      <c r="D379" s="334">
        <f>種目一覧!F331</f>
        <v>0</v>
      </c>
      <c r="E379" s="42" t="str">
        <f t="shared" si="224"/>
        <v/>
      </c>
      <c r="F379" s="42" t="str">
        <f>種目一覧!H331</f>
        <v>40-50Fr</v>
      </c>
      <c r="H379" s="330">
        <f>種目一覧!L331</f>
        <v>99999</v>
      </c>
      <c r="I379" s="331" t="str">
        <f t="shared" si="225"/>
        <v/>
      </c>
      <c r="J379" s="331"/>
      <c r="K379" s="330">
        <f t="shared" si="226"/>
        <v>99999</v>
      </c>
      <c r="L379" s="303" t="str">
        <f t="shared" si="227"/>
        <v/>
      </c>
      <c r="M379" s="332">
        <v>0</v>
      </c>
      <c r="N379" s="333">
        <f t="shared" si="228"/>
        <v>0</v>
      </c>
      <c r="O379" s="330">
        <f t="shared" si="228"/>
        <v>0</v>
      </c>
      <c r="P379" s="334">
        <f t="shared" si="228"/>
        <v>0</v>
      </c>
      <c r="Q379" s="334">
        <f t="shared" si="228"/>
        <v>0</v>
      </c>
      <c r="R379" s="334">
        <f t="shared" si="228"/>
        <v>0</v>
      </c>
      <c r="S379" s="330">
        <f t="shared" si="228"/>
        <v>0</v>
      </c>
      <c r="T379" s="330">
        <f t="shared" si="229"/>
        <v>0</v>
      </c>
    </row>
    <row r="380" spans="1:20" s="306" customFormat="1" ht="16.149999999999999" customHeight="1">
      <c r="A380" s="307" t="s">
        <v>182</v>
      </c>
      <c r="B380" s="211" t="s">
        <v>456</v>
      </c>
      <c r="C380" s="308">
        <v>2937</v>
      </c>
      <c r="F380" s="211" t="str">
        <f>F379</f>
        <v>40-50Fr</v>
      </c>
      <c r="G380" s="211" t="s">
        <v>462</v>
      </c>
      <c r="N380" s="309">
        <f t="shared" ref="N380:S380" si="230">SUM(N373:N379)</f>
        <v>0</v>
      </c>
      <c r="O380" s="310">
        <f t="shared" si="230"/>
        <v>0</v>
      </c>
      <c r="P380" s="308">
        <f t="shared" si="230"/>
        <v>0</v>
      </c>
      <c r="Q380" s="308">
        <f t="shared" si="230"/>
        <v>0</v>
      </c>
      <c r="R380" s="308">
        <f t="shared" si="230"/>
        <v>0</v>
      </c>
      <c r="S380" s="310">
        <f t="shared" si="230"/>
        <v>0</v>
      </c>
    </row>
    <row r="381" spans="1:20" s="242" customFormat="1" ht="16.149999999999999" customHeight="1">
      <c r="A381" s="335" t="s">
        <v>69</v>
      </c>
      <c r="B381" s="336">
        <f>種目一覧!E332</f>
        <v>0</v>
      </c>
      <c r="C381" s="336">
        <f>種目一覧!G332</f>
        <v>0</v>
      </c>
      <c r="D381" s="336">
        <f>種目一覧!F332</f>
        <v>0</v>
      </c>
      <c r="E381" s="335" t="str">
        <f t="shared" ref="E381:E394" si="231">IF(K381&lt;=C$395,"※","")</f>
        <v/>
      </c>
      <c r="F381" s="335" t="str">
        <f>種目一覧!H332</f>
        <v>40-25Ba</v>
      </c>
      <c r="H381" s="337">
        <f>種目一覧!L332</f>
        <v>99999</v>
      </c>
      <c r="I381" s="338" t="str">
        <f t="shared" ref="I381:I394" si="232">IF(H381=99999,"",RANK(H381,H$381:H$394,1))</f>
        <v/>
      </c>
      <c r="J381" s="338"/>
      <c r="K381" s="339">
        <f t="shared" ref="K381:K394" si="233">IF(J381="",99999,IF(J381&gt;2,99999,H381))</f>
        <v>99999</v>
      </c>
      <c r="L381" s="340" t="str">
        <f t="shared" ref="L381:L394" si="234">IF(K381=99999,"",RANK(K381,K$381:K$394,1))</f>
        <v/>
      </c>
      <c r="M381" s="341">
        <f t="shared" ref="M381:M394" si="235">IF(L381="",0,IF(L381=1,7,IF(L381=2,6,IF(L381=3,5,IF(L381=4,4,IF(L381=5,3,IF(L381=6,2,IF(L381=7,1,0))))))))</f>
        <v>0</v>
      </c>
      <c r="N381" s="342">
        <f t="shared" ref="N381:S394" si="236">IF($B381=N$2,$M381,0)</f>
        <v>0</v>
      </c>
      <c r="O381" s="337">
        <f t="shared" si="236"/>
        <v>0</v>
      </c>
      <c r="P381" s="336">
        <f t="shared" si="236"/>
        <v>0</v>
      </c>
      <c r="Q381" s="336">
        <f t="shared" si="236"/>
        <v>0</v>
      </c>
      <c r="R381" s="336">
        <f t="shared" si="236"/>
        <v>0</v>
      </c>
      <c r="S381" s="337">
        <f t="shared" si="236"/>
        <v>0</v>
      </c>
      <c r="T381" s="337">
        <f t="shared" ref="T381:T394" si="237">SUM(N381:S381)-M381</f>
        <v>0</v>
      </c>
    </row>
    <row r="382" spans="1:20" s="242" customFormat="1" ht="16.149999999999999" customHeight="1">
      <c r="A382" s="289" t="s">
        <v>69</v>
      </c>
      <c r="B382" s="287">
        <f>種目一覧!E333</f>
        <v>0</v>
      </c>
      <c r="C382" s="287">
        <f>種目一覧!G333</f>
        <v>0</v>
      </c>
      <c r="D382" s="287">
        <f>種目一覧!F333</f>
        <v>0</v>
      </c>
      <c r="E382" s="289" t="str">
        <f t="shared" si="231"/>
        <v/>
      </c>
      <c r="F382" s="289" t="str">
        <f>種目一覧!H333</f>
        <v>40-25Ba</v>
      </c>
      <c r="H382" s="242">
        <f>種目一覧!L333</f>
        <v>99999</v>
      </c>
      <c r="I382" s="290" t="str">
        <f t="shared" si="232"/>
        <v/>
      </c>
      <c r="J382" s="290"/>
      <c r="K382" s="295">
        <f t="shared" si="233"/>
        <v>99999</v>
      </c>
      <c r="L382" s="292" t="str">
        <f t="shared" si="234"/>
        <v/>
      </c>
      <c r="M382" s="296">
        <f t="shared" si="235"/>
        <v>0</v>
      </c>
      <c r="N382" s="297">
        <f t="shared" si="236"/>
        <v>0</v>
      </c>
      <c r="O382" s="242">
        <f t="shared" si="236"/>
        <v>0</v>
      </c>
      <c r="P382" s="287">
        <f t="shared" si="236"/>
        <v>0</v>
      </c>
      <c r="Q382" s="287">
        <f t="shared" si="236"/>
        <v>0</v>
      </c>
      <c r="R382" s="287">
        <f t="shared" si="236"/>
        <v>0</v>
      </c>
      <c r="S382" s="242">
        <f t="shared" si="236"/>
        <v>0</v>
      </c>
      <c r="T382" s="242">
        <f t="shared" si="237"/>
        <v>0</v>
      </c>
    </row>
    <row r="383" spans="1:20" s="242" customFormat="1" ht="16.149999999999999" customHeight="1">
      <c r="A383" s="289" t="s">
        <v>69</v>
      </c>
      <c r="B383" s="287">
        <f>種目一覧!E334</f>
        <v>0</v>
      </c>
      <c r="C383" s="287">
        <f>種目一覧!G334</f>
        <v>0</v>
      </c>
      <c r="D383" s="287">
        <f>種目一覧!F334</f>
        <v>0</v>
      </c>
      <c r="E383" s="289" t="str">
        <f t="shared" si="231"/>
        <v/>
      </c>
      <c r="F383" s="289" t="str">
        <f>種目一覧!H334</f>
        <v>40-25Ba</v>
      </c>
      <c r="H383" s="242">
        <f>種目一覧!L334</f>
        <v>99999</v>
      </c>
      <c r="I383" s="290" t="str">
        <f t="shared" si="232"/>
        <v/>
      </c>
      <c r="J383" s="290"/>
      <c r="K383" s="295">
        <f t="shared" si="233"/>
        <v>99999</v>
      </c>
      <c r="L383" s="292" t="str">
        <f t="shared" si="234"/>
        <v/>
      </c>
      <c r="M383" s="296">
        <f t="shared" si="235"/>
        <v>0</v>
      </c>
      <c r="N383" s="297">
        <f t="shared" si="236"/>
        <v>0</v>
      </c>
      <c r="O383" s="242">
        <f t="shared" si="236"/>
        <v>0</v>
      </c>
      <c r="P383" s="287">
        <f t="shared" si="236"/>
        <v>0</v>
      </c>
      <c r="Q383" s="287">
        <f t="shared" si="236"/>
        <v>0</v>
      </c>
      <c r="R383" s="287">
        <f t="shared" si="236"/>
        <v>0</v>
      </c>
      <c r="S383" s="242">
        <f t="shared" si="236"/>
        <v>0</v>
      </c>
      <c r="T383" s="242">
        <f t="shared" si="237"/>
        <v>0</v>
      </c>
    </row>
    <row r="384" spans="1:20" s="242" customFormat="1" ht="16.149999999999999" customHeight="1">
      <c r="A384" s="289" t="s">
        <v>69</v>
      </c>
      <c r="B384" s="287">
        <f>種目一覧!E335</f>
        <v>0</v>
      </c>
      <c r="C384" s="287">
        <f>種目一覧!G335</f>
        <v>0</v>
      </c>
      <c r="D384" s="287">
        <f>種目一覧!F335</f>
        <v>0</v>
      </c>
      <c r="E384" s="289" t="str">
        <f t="shared" si="231"/>
        <v/>
      </c>
      <c r="F384" s="289" t="str">
        <f>種目一覧!H335</f>
        <v>40-25Ba</v>
      </c>
      <c r="H384" s="242">
        <f>種目一覧!L335</f>
        <v>99999</v>
      </c>
      <c r="I384" s="290" t="str">
        <f t="shared" si="232"/>
        <v/>
      </c>
      <c r="J384" s="290"/>
      <c r="K384" s="295">
        <f t="shared" si="233"/>
        <v>99999</v>
      </c>
      <c r="L384" s="292" t="str">
        <f t="shared" si="234"/>
        <v/>
      </c>
      <c r="M384" s="296">
        <f t="shared" si="235"/>
        <v>0</v>
      </c>
      <c r="N384" s="297">
        <f t="shared" si="236"/>
        <v>0</v>
      </c>
      <c r="O384" s="242">
        <f t="shared" si="236"/>
        <v>0</v>
      </c>
      <c r="P384" s="287">
        <f t="shared" si="236"/>
        <v>0</v>
      </c>
      <c r="Q384" s="287">
        <f t="shared" si="236"/>
        <v>0</v>
      </c>
      <c r="R384" s="287">
        <f t="shared" si="236"/>
        <v>0</v>
      </c>
      <c r="S384" s="242">
        <f t="shared" si="236"/>
        <v>0</v>
      </c>
      <c r="T384" s="242">
        <f t="shared" si="237"/>
        <v>0</v>
      </c>
    </row>
    <row r="385" spans="1:20" s="242" customFormat="1" ht="16.149999999999999" customHeight="1">
      <c r="A385" s="289" t="s">
        <v>69</v>
      </c>
      <c r="B385" s="287">
        <f>種目一覧!E336</f>
        <v>0</v>
      </c>
      <c r="C385" s="287">
        <f>種目一覧!G336</f>
        <v>0</v>
      </c>
      <c r="D385" s="287">
        <f>種目一覧!F336</f>
        <v>0</v>
      </c>
      <c r="E385" s="289" t="str">
        <f t="shared" si="231"/>
        <v/>
      </c>
      <c r="F385" s="289" t="str">
        <f>種目一覧!H336</f>
        <v>40-25Ba</v>
      </c>
      <c r="H385" s="242">
        <f>種目一覧!L336</f>
        <v>99999</v>
      </c>
      <c r="I385" s="290" t="str">
        <f t="shared" si="232"/>
        <v/>
      </c>
      <c r="J385" s="290"/>
      <c r="K385" s="295">
        <f t="shared" si="233"/>
        <v>99999</v>
      </c>
      <c r="L385" s="292" t="str">
        <f t="shared" si="234"/>
        <v/>
      </c>
      <c r="M385" s="296">
        <f t="shared" si="235"/>
        <v>0</v>
      </c>
      <c r="N385" s="297">
        <f t="shared" si="236"/>
        <v>0</v>
      </c>
      <c r="O385" s="242">
        <f t="shared" si="236"/>
        <v>0</v>
      </c>
      <c r="P385" s="287">
        <f t="shared" si="236"/>
        <v>0</v>
      </c>
      <c r="Q385" s="287">
        <f t="shared" si="236"/>
        <v>0</v>
      </c>
      <c r="R385" s="287">
        <f t="shared" si="236"/>
        <v>0</v>
      </c>
      <c r="S385" s="242">
        <f t="shared" si="236"/>
        <v>0</v>
      </c>
      <c r="T385" s="242">
        <f t="shared" si="237"/>
        <v>0</v>
      </c>
    </row>
    <row r="386" spans="1:20" s="242" customFormat="1" ht="16.149999999999999" customHeight="1">
      <c r="A386" s="289" t="s">
        <v>69</v>
      </c>
      <c r="B386" s="287">
        <f>種目一覧!E337</f>
        <v>0</v>
      </c>
      <c r="C386" s="287">
        <f>種目一覧!G337</f>
        <v>0</v>
      </c>
      <c r="D386" s="287">
        <f>種目一覧!F337</f>
        <v>0</v>
      </c>
      <c r="E386" s="289" t="str">
        <f t="shared" si="231"/>
        <v/>
      </c>
      <c r="F386" s="289" t="str">
        <f>種目一覧!H337</f>
        <v>40-25Ba</v>
      </c>
      <c r="H386" s="242">
        <f>種目一覧!L337</f>
        <v>99999</v>
      </c>
      <c r="I386" s="290" t="str">
        <f t="shared" si="232"/>
        <v/>
      </c>
      <c r="J386" s="290"/>
      <c r="K386" s="295">
        <f t="shared" si="233"/>
        <v>99999</v>
      </c>
      <c r="L386" s="292" t="str">
        <f t="shared" si="234"/>
        <v/>
      </c>
      <c r="M386" s="296">
        <f t="shared" si="235"/>
        <v>0</v>
      </c>
      <c r="N386" s="297">
        <f t="shared" si="236"/>
        <v>0</v>
      </c>
      <c r="O386" s="242">
        <f t="shared" si="236"/>
        <v>0</v>
      </c>
      <c r="P386" s="287">
        <f t="shared" si="236"/>
        <v>0</v>
      </c>
      <c r="Q386" s="287">
        <f t="shared" si="236"/>
        <v>0</v>
      </c>
      <c r="R386" s="287">
        <f t="shared" si="236"/>
        <v>0</v>
      </c>
      <c r="S386" s="242">
        <f t="shared" si="236"/>
        <v>0</v>
      </c>
      <c r="T386" s="242">
        <f t="shared" si="237"/>
        <v>0</v>
      </c>
    </row>
    <row r="387" spans="1:20" s="242" customFormat="1" ht="16.149999999999999" customHeight="1">
      <c r="A387" s="289" t="s">
        <v>69</v>
      </c>
      <c r="B387" s="287">
        <f>種目一覧!E338</f>
        <v>0</v>
      </c>
      <c r="C387" s="287">
        <f>種目一覧!G338</f>
        <v>0</v>
      </c>
      <c r="D387" s="287">
        <f>種目一覧!F338</f>
        <v>0</v>
      </c>
      <c r="E387" s="289" t="str">
        <f t="shared" si="231"/>
        <v/>
      </c>
      <c r="F387" s="289" t="str">
        <f>種目一覧!H338</f>
        <v>40-25Ba</v>
      </c>
      <c r="H387" s="242">
        <f>種目一覧!L338</f>
        <v>99999</v>
      </c>
      <c r="I387" s="290" t="str">
        <f t="shared" si="232"/>
        <v/>
      </c>
      <c r="J387" s="290"/>
      <c r="K387" s="295">
        <f t="shared" si="233"/>
        <v>99999</v>
      </c>
      <c r="L387" s="292" t="str">
        <f t="shared" si="234"/>
        <v/>
      </c>
      <c r="M387" s="296">
        <f t="shared" si="235"/>
        <v>0</v>
      </c>
      <c r="N387" s="297">
        <f t="shared" si="236"/>
        <v>0</v>
      </c>
      <c r="O387" s="242">
        <f t="shared" si="236"/>
        <v>0</v>
      </c>
      <c r="P387" s="287">
        <f t="shared" si="236"/>
        <v>0</v>
      </c>
      <c r="Q387" s="287">
        <f t="shared" si="236"/>
        <v>0</v>
      </c>
      <c r="R387" s="287">
        <f t="shared" si="236"/>
        <v>0</v>
      </c>
      <c r="S387" s="242">
        <f t="shared" si="236"/>
        <v>0</v>
      </c>
      <c r="T387" s="242">
        <f t="shared" si="237"/>
        <v>0</v>
      </c>
    </row>
    <row r="388" spans="1:20" s="242" customFormat="1" ht="16.149999999999999" customHeight="1">
      <c r="A388" s="289" t="s">
        <v>69</v>
      </c>
      <c r="B388" s="289" t="str">
        <f>種目一覧!E339</f>
        <v>三井住友銀行</v>
      </c>
      <c r="C388" s="289" t="str">
        <f>種目一覧!G339</f>
        <v>とりうみ　みつあき</v>
      </c>
      <c r="D388" s="289" t="str">
        <f>種目一覧!F339</f>
        <v>鳥海　光昭</v>
      </c>
      <c r="E388" s="289" t="str">
        <f t="shared" si="231"/>
        <v/>
      </c>
      <c r="F388" s="289" t="str">
        <f>種目一覧!H339</f>
        <v>40-25Ba</v>
      </c>
      <c r="H388" s="242">
        <f>種目一覧!L339</f>
        <v>99999</v>
      </c>
      <c r="I388" s="290" t="str">
        <f t="shared" si="232"/>
        <v/>
      </c>
      <c r="J388" s="290"/>
      <c r="K388" s="295">
        <f t="shared" si="233"/>
        <v>99999</v>
      </c>
      <c r="L388" s="292" t="str">
        <f t="shared" si="234"/>
        <v/>
      </c>
      <c r="M388" s="296">
        <f t="shared" si="235"/>
        <v>0</v>
      </c>
      <c r="N388" s="297">
        <f t="shared" si="236"/>
        <v>0</v>
      </c>
      <c r="O388" s="242">
        <f t="shared" si="236"/>
        <v>0</v>
      </c>
      <c r="P388" s="287">
        <f t="shared" si="236"/>
        <v>0</v>
      </c>
      <c r="Q388" s="287">
        <f t="shared" si="236"/>
        <v>0</v>
      </c>
      <c r="R388" s="287">
        <f t="shared" si="236"/>
        <v>0</v>
      </c>
      <c r="S388" s="242">
        <f t="shared" si="236"/>
        <v>0</v>
      </c>
      <c r="T388" s="242">
        <f t="shared" si="237"/>
        <v>0</v>
      </c>
    </row>
    <row r="389" spans="1:20" s="242" customFormat="1" ht="16.149999999999999" customHeight="1">
      <c r="A389" s="289" t="s">
        <v>69</v>
      </c>
      <c r="B389" s="289" t="str">
        <f>種目一覧!E340</f>
        <v>三菱UFJ信託</v>
      </c>
      <c r="C389" s="289" t="str">
        <f>種目一覧!G340</f>
        <v>きた　こうじ</v>
      </c>
      <c r="D389" s="289" t="str">
        <f>種目一覧!F340</f>
        <v>北　浩至</v>
      </c>
      <c r="E389" s="289" t="str">
        <f t="shared" si="231"/>
        <v/>
      </c>
      <c r="F389" s="289" t="str">
        <f>種目一覧!H340</f>
        <v>40-25Ba</v>
      </c>
      <c r="H389" s="242">
        <f>種目一覧!L340</f>
        <v>99999</v>
      </c>
      <c r="I389" s="290" t="str">
        <f t="shared" si="232"/>
        <v/>
      </c>
      <c r="J389" s="290"/>
      <c r="K389" s="295">
        <f t="shared" si="233"/>
        <v>99999</v>
      </c>
      <c r="L389" s="292" t="str">
        <f t="shared" si="234"/>
        <v/>
      </c>
      <c r="M389" s="296">
        <f t="shared" si="235"/>
        <v>0</v>
      </c>
      <c r="N389" s="297">
        <f t="shared" si="236"/>
        <v>0</v>
      </c>
      <c r="O389" s="242">
        <f t="shared" si="236"/>
        <v>0</v>
      </c>
      <c r="P389" s="287">
        <f t="shared" si="236"/>
        <v>0</v>
      </c>
      <c r="Q389" s="287">
        <f t="shared" si="236"/>
        <v>0</v>
      </c>
      <c r="R389" s="287">
        <f t="shared" si="236"/>
        <v>0</v>
      </c>
      <c r="S389" s="242">
        <f t="shared" si="236"/>
        <v>0</v>
      </c>
      <c r="T389" s="242">
        <f t="shared" si="237"/>
        <v>0</v>
      </c>
    </row>
    <row r="390" spans="1:20" s="242" customFormat="1" ht="16.149999999999999" customHeight="1">
      <c r="A390" s="289" t="s">
        <v>69</v>
      </c>
      <c r="B390" s="289" t="str">
        <f>種目一覧!E341</f>
        <v>みずほ</v>
      </c>
      <c r="C390" s="289" t="str">
        <f>種目一覧!G341</f>
        <v>かわごえ　かずゆき</v>
      </c>
      <c r="D390" s="289" t="str">
        <f>種目一覧!F341</f>
        <v>川越　和之</v>
      </c>
      <c r="E390" s="289" t="str">
        <f t="shared" si="231"/>
        <v/>
      </c>
      <c r="F390" s="289" t="str">
        <f>種目一覧!H341</f>
        <v>40-25Ba</v>
      </c>
      <c r="H390" s="242">
        <f>種目一覧!L341</f>
        <v>99999</v>
      </c>
      <c r="I390" s="290" t="str">
        <f t="shared" si="232"/>
        <v/>
      </c>
      <c r="J390" s="290"/>
      <c r="K390" s="295">
        <f t="shared" si="233"/>
        <v>99999</v>
      </c>
      <c r="L390" s="292" t="str">
        <f t="shared" si="234"/>
        <v/>
      </c>
      <c r="M390" s="296">
        <f t="shared" si="235"/>
        <v>0</v>
      </c>
      <c r="N390" s="297">
        <f t="shared" si="236"/>
        <v>0</v>
      </c>
      <c r="O390" s="242">
        <f t="shared" si="236"/>
        <v>0</v>
      </c>
      <c r="P390" s="287">
        <f t="shared" si="236"/>
        <v>0</v>
      </c>
      <c r="Q390" s="287">
        <f t="shared" si="236"/>
        <v>0</v>
      </c>
      <c r="R390" s="287">
        <f t="shared" si="236"/>
        <v>0</v>
      </c>
      <c r="S390" s="242">
        <f t="shared" si="236"/>
        <v>0</v>
      </c>
      <c r="T390" s="242">
        <f t="shared" si="237"/>
        <v>0</v>
      </c>
    </row>
    <row r="391" spans="1:20" s="242" customFormat="1" ht="16.149999999999999" customHeight="1">
      <c r="A391" s="289" t="s">
        <v>69</v>
      </c>
      <c r="B391" s="289" t="str">
        <f>種目一覧!E342</f>
        <v>三井住友信託</v>
      </c>
      <c r="C391" s="289" t="str">
        <f>種目一覧!G342</f>
        <v>うえむら　かずひこ</v>
      </c>
      <c r="D391" s="289" t="str">
        <f>種目一覧!F342</f>
        <v>上村　和彦</v>
      </c>
      <c r="E391" s="289" t="str">
        <f t="shared" si="231"/>
        <v/>
      </c>
      <c r="F391" s="289" t="str">
        <f>種目一覧!H342</f>
        <v>40-25Ba</v>
      </c>
      <c r="H391" s="242">
        <f>種目一覧!L342</f>
        <v>99999</v>
      </c>
      <c r="I391" s="290" t="str">
        <f t="shared" si="232"/>
        <v/>
      </c>
      <c r="J391" s="290"/>
      <c r="K391" s="295">
        <f t="shared" si="233"/>
        <v>99999</v>
      </c>
      <c r="L391" s="292" t="str">
        <f t="shared" si="234"/>
        <v/>
      </c>
      <c r="M391" s="296">
        <f t="shared" si="235"/>
        <v>0</v>
      </c>
      <c r="N391" s="297">
        <f t="shared" si="236"/>
        <v>0</v>
      </c>
      <c r="O391" s="242">
        <f t="shared" si="236"/>
        <v>0</v>
      </c>
      <c r="P391" s="287">
        <f t="shared" si="236"/>
        <v>0</v>
      </c>
      <c r="Q391" s="287">
        <f t="shared" si="236"/>
        <v>0</v>
      </c>
      <c r="R391" s="287">
        <f t="shared" si="236"/>
        <v>0</v>
      </c>
      <c r="S391" s="242">
        <f t="shared" si="236"/>
        <v>0</v>
      </c>
      <c r="T391" s="242">
        <f t="shared" si="237"/>
        <v>0</v>
      </c>
    </row>
    <row r="392" spans="1:20" s="242" customFormat="1" ht="16.149999999999999" customHeight="1">
      <c r="A392" s="289" t="s">
        <v>69</v>
      </c>
      <c r="B392" s="289" t="str">
        <f>種目一覧!E343</f>
        <v>みずほ</v>
      </c>
      <c r="C392" s="289" t="str">
        <f>種目一覧!G343</f>
        <v>やました　じゅん</v>
      </c>
      <c r="D392" s="289" t="str">
        <f>種目一覧!F343</f>
        <v>山下　准</v>
      </c>
      <c r="E392" s="289" t="str">
        <f t="shared" si="231"/>
        <v/>
      </c>
      <c r="F392" s="289" t="str">
        <f>種目一覧!H343</f>
        <v>40-25Ba</v>
      </c>
      <c r="H392" s="242">
        <f>種目一覧!L343</f>
        <v>99999</v>
      </c>
      <c r="I392" s="290" t="str">
        <f t="shared" si="232"/>
        <v/>
      </c>
      <c r="J392" s="290"/>
      <c r="K392" s="295">
        <f t="shared" si="233"/>
        <v>99999</v>
      </c>
      <c r="L392" s="292" t="str">
        <f t="shared" si="234"/>
        <v/>
      </c>
      <c r="M392" s="296">
        <f t="shared" si="235"/>
        <v>0</v>
      </c>
      <c r="N392" s="297">
        <f t="shared" si="236"/>
        <v>0</v>
      </c>
      <c r="O392" s="242">
        <f t="shared" si="236"/>
        <v>0</v>
      </c>
      <c r="P392" s="287">
        <f t="shared" si="236"/>
        <v>0</v>
      </c>
      <c r="Q392" s="287">
        <f t="shared" si="236"/>
        <v>0</v>
      </c>
      <c r="R392" s="287">
        <f t="shared" si="236"/>
        <v>0</v>
      </c>
      <c r="S392" s="242">
        <f t="shared" si="236"/>
        <v>0</v>
      </c>
      <c r="T392" s="242">
        <f t="shared" si="237"/>
        <v>0</v>
      </c>
    </row>
    <row r="393" spans="1:20" s="242" customFormat="1" ht="16.149999999999999" customHeight="1">
      <c r="A393" s="289" t="s">
        <v>69</v>
      </c>
      <c r="B393" s="289" t="str">
        <f>種目一覧!E344</f>
        <v>　</v>
      </c>
      <c r="C393" s="287">
        <f>種目一覧!G344</f>
        <v>0</v>
      </c>
      <c r="D393" s="289" t="str">
        <f>種目一覧!F344</f>
        <v>　</v>
      </c>
      <c r="E393" s="289" t="str">
        <f t="shared" si="231"/>
        <v/>
      </c>
      <c r="F393" s="289" t="str">
        <f>種目一覧!H344</f>
        <v>40-25Ba</v>
      </c>
      <c r="H393" s="242">
        <f>種目一覧!L344</f>
        <v>99999</v>
      </c>
      <c r="I393" s="290" t="str">
        <f t="shared" si="232"/>
        <v/>
      </c>
      <c r="J393" s="290"/>
      <c r="K393" s="295">
        <f t="shared" si="233"/>
        <v>99999</v>
      </c>
      <c r="L393" s="292" t="str">
        <f t="shared" si="234"/>
        <v/>
      </c>
      <c r="M393" s="296">
        <f t="shared" si="235"/>
        <v>0</v>
      </c>
      <c r="N393" s="297">
        <f t="shared" si="236"/>
        <v>0</v>
      </c>
      <c r="O393" s="242">
        <f t="shared" si="236"/>
        <v>0</v>
      </c>
      <c r="P393" s="287">
        <f t="shared" si="236"/>
        <v>0</v>
      </c>
      <c r="Q393" s="287">
        <f t="shared" si="236"/>
        <v>0</v>
      </c>
      <c r="R393" s="287">
        <f t="shared" si="236"/>
        <v>0</v>
      </c>
      <c r="S393" s="242">
        <f t="shared" si="236"/>
        <v>0</v>
      </c>
      <c r="T393" s="242">
        <f t="shared" si="237"/>
        <v>0</v>
      </c>
    </row>
    <row r="394" spans="1:20" s="242" customFormat="1" ht="16.149999999999999" customHeight="1">
      <c r="A394" s="298" t="s">
        <v>69</v>
      </c>
      <c r="B394" s="298" t="str">
        <f>種目一覧!E345</f>
        <v>　</v>
      </c>
      <c r="C394" s="299">
        <f>種目一覧!G345</f>
        <v>0</v>
      </c>
      <c r="D394" s="298" t="str">
        <f>種目一覧!F345</f>
        <v>　</v>
      </c>
      <c r="E394" s="298" t="str">
        <f t="shared" si="231"/>
        <v/>
      </c>
      <c r="F394" s="298" t="str">
        <f>種目一覧!H345</f>
        <v>40-25Ba</v>
      </c>
      <c r="H394" s="300">
        <f>種目一覧!L345</f>
        <v>99999</v>
      </c>
      <c r="I394" s="301" t="str">
        <f t="shared" si="232"/>
        <v/>
      </c>
      <c r="J394" s="301"/>
      <c r="K394" s="302">
        <f t="shared" si="233"/>
        <v>99999</v>
      </c>
      <c r="L394" s="303" t="str">
        <f t="shared" si="234"/>
        <v/>
      </c>
      <c r="M394" s="304">
        <f t="shared" si="235"/>
        <v>0</v>
      </c>
      <c r="N394" s="305">
        <f t="shared" si="236"/>
        <v>0</v>
      </c>
      <c r="O394" s="300">
        <f t="shared" si="236"/>
        <v>0</v>
      </c>
      <c r="P394" s="299">
        <f t="shared" si="236"/>
        <v>0</v>
      </c>
      <c r="Q394" s="299">
        <f t="shared" si="236"/>
        <v>0</v>
      </c>
      <c r="R394" s="299">
        <f t="shared" si="236"/>
        <v>0</v>
      </c>
      <c r="S394" s="300">
        <f t="shared" si="236"/>
        <v>0</v>
      </c>
      <c r="T394" s="300">
        <f t="shared" si="237"/>
        <v>0</v>
      </c>
    </row>
    <row r="395" spans="1:20" s="306" customFormat="1" ht="16.149999999999999" customHeight="1">
      <c r="A395" s="307" t="s">
        <v>69</v>
      </c>
      <c r="B395" s="211" t="s">
        <v>456</v>
      </c>
      <c r="C395" s="308">
        <v>1438</v>
      </c>
      <c r="F395" s="211" t="str">
        <f>F394</f>
        <v>40-25Ba</v>
      </c>
      <c r="G395" s="211" t="s">
        <v>406</v>
      </c>
      <c r="N395" s="309">
        <f t="shared" ref="N395:S395" si="238">SUM(N381:N394)</f>
        <v>0</v>
      </c>
      <c r="O395" s="310">
        <f t="shared" si="238"/>
        <v>0</v>
      </c>
      <c r="P395" s="308">
        <f t="shared" si="238"/>
        <v>0</v>
      </c>
      <c r="Q395" s="308">
        <f t="shared" si="238"/>
        <v>0</v>
      </c>
      <c r="R395" s="308">
        <f t="shared" si="238"/>
        <v>0</v>
      </c>
      <c r="S395" s="310">
        <f t="shared" si="238"/>
        <v>0</v>
      </c>
    </row>
    <row r="396" spans="1:20" s="306" customFormat="1" ht="16.149999999999999" customHeight="1">
      <c r="A396" s="44" t="s">
        <v>69</v>
      </c>
      <c r="N396" s="311" t="str">
        <f t="shared" ref="N396:S396" si="239">IF(COUNTIF(N381:N394,"&lt;&gt;0")&gt;2,"警告！","")</f>
        <v/>
      </c>
      <c r="O396" s="312" t="str">
        <f t="shared" si="239"/>
        <v/>
      </c>
      <c r="P396" s="46" t="str">
        <f t="shared" si="239"/>
        <v/>
      </c>
      <c r="Q396" s="46" t="str">
        <f t="shared" si="239"/>
        <v/>
      </c>
      <c r="R396" s="46" t="str">
        <f t="shared" si="239"/>
        <v/>
      </c>
      <c r="S396" s="312" t="str">
        <f t="shared" si="239"/>
        <v/>
      </c>
    </row>
    <row r="397" spans="1:20" s="242" customFormat="1" ht="16.149999999999999" customHeight="1">
      <c r="A397" s="313" t="s">
        <v>126</v>
      </c>
      <c r="B397" s="319">
        <f>種目一覧!E346</f>
        <v>0</v>
      </c>
      <c r="C397" s="319">
        <f>種目一覧!G346</f>
        <v>0</v>
      </c>
      <c r="D397" s="319">
        <f>種目一覧!F346</f>
        <v>0</v>
      </c>
      <c r="E397" s="313" t="str">
        <f t="shared" ref="E397:E410" si="240">IF(K397&lt;=C$411,"※","")</f>
        <v/>
      </c>
      <c r="F397" s="313" t="str">
        <f>種目一覧!H346</f>
        <v>40-25Br</v>
      </c>
      <c r="H397" s="314">
        <f>種目一覧!L346</f>
        <v>99999</v>
      </c>
      <c r="I397" s="315" t="str">
        <f t="shared" ref="I397:I410" si="241">IF(H397=99999,"",RANK(H397,H$397:H$410,1))</f>
        <v/>
      </c>
      <c r="J397" s="315"/>
      <c r="K397" s="316">
        <f t="shared" ref="K397:K410" si="242">IF(J397="",99999,IF(J397&gt;2,99999,H397))</f>
        <v>99999</v>
      </c>
      <c r="L397" s="292" t="str">
        <f t="shared" ref="L397:L410" si="243">IF(K397=99999,"",RANK(K397,K$397:K$410,1))</f>
        <v/>
      </c>
      <c r="M397" s="317">
        <f t="shared" ref="M397:M410" si="244">IF(L397="",0,IF(L397=1,7,IF(L397=2,6,IF(L397=3,5,IF(L397=4,4,IF(L397=5,3,IF(L397=6,2,IF(L397=7,1,0))))))))</f>
        <v>0</v>
      </c>
      <c r="N397" s="318">
        <f t="shared" ref="N397:S410" si="245">IF($B397=N$2,$M397,0)</f>
        <v>0</v>
      </c>
      <c r="O397" s="314">
        <f t="shared" si="245"/>
        <v>0</v>
      </c>
      <c r="P397" s="319">
        <f t="shared" si="245"/>
        <v>0</v>
      </c>
      <c r="Q397" s="319">
        <f t="shared" si="245"/>
        <v>0</v>
      </c>
      <c r="R397" s="319">
        <f t="shared" si="245"/>
        <v>0</v>
      </c>
      <c r="S397" s="314">
        <f t="shared" si="245"/>
        <v>0</v>
      </c>
      <c r="T397" s="314">
        <f t="shared" ref="T397:T410" si="246">SUM(N397:S397)-M397</f>
        <v>0</v>
      </c>
    </row>
    <row r="398" spans="1:20" s="242" customFormat="1" ht="16.149999999999999" customHeight="1">
      <c r="A398" s="289" t="s">
        <v>126</v>
      </c>
      <c r="B398" s="287">
        <f>種目一覧!E347</f>
        <v>0</v>
      </c>
      <c r="C398" s="287">
        <f>種目一覧!G347</f>
        <v>0</v>
      </c>
      <c r="D398" s="287">
        <f>種目一覧!F347</f>
        <v>0</v>
      </c>
      <c r="E398" s="289" t="str">
        <f t="shared" si="240"/>
        <v/>
      </c>
      <c r="F398" s="289" t="str">
        <f>種目一覧!H347</f>
        <v>40-25Br</v>
      </c>
      <c r="H398" s="242">
        <f>種目一覧!L347</f>
        <v>99999</v>
      </c>
      <c r="I398" s="290" t="str">
        <f t="shared" si="241"/>
        <v/>
      </c>
      <c r="J398" s="290"/>
      <c r="K398" s="295">
        <f t="shared" si="242"/>
        <v>99999</v>
      </c>
      <c r="L398" s="292" t="str">
        <f t="shared" si="243"/>
        <v/>
      </c>
      <c r="M398" s="296">
        <f t="shared" si="244"/>
        <v>0</v>
      </c>
      <c r="N398" s="297">
        <f t="shared" si="245"/>
        <v>0</v>
      </c>
      <c r="O398" s="242">
        <f t="shared" si="245"/>
        <v>0</v>
      </c>
      <c r="P398" s="287">
        <f t="shared" si="245"/>
        <v>0</v>
      </c>
      <c r="Q398" s="287">
        <f t="shared" si="245"/>
        <v>0</v>
      </c>
      <c r="R398" s="287">
        <f t="shared" si="245"/>
        <v>0</v>
      </c>
      <c r="S398" s="242">
        <f t="shared" si="245"/>
        <v>0</v>
      </c>
      <c r="T398" s="242">
        <f t="shared" si="246"/>
        <v>0</v>
      </c>
    </row>
    <row r="399" spans="1:20" s="242" customFormat="1" ht="16.149999999999999" customHeight="1">
      <c r="A399" s="289" t="s">
        <v>126</v>
      </c>
      <c r="B399" s="287">
        <f>種目一覧!E348</f>
        <v>0</v>
      </c>
      <c r="C399" s="287">
        <f>種目一覧!G348</f>
        <v>0</v>
      </c>
      <c r="D399" s="287">
        <f>種目一覧!F348</f>
        <v>0</v>
      </c>
      <c r="E399" s="289" t="str">
        <f t="shared" si="240"/>
        <v/>
      </c>
      <c r="F399" s="289" t="str">
        <f>種目一覧!H348</f>
        <v>40-25Br</v>
      </c>
      <c r="H399" s="242">
        <f>種目一覧!L348</f>
        <v>99999</v>
      </c>
      <c r="I399" s="290" t="str">
        <f t="shared" si="241"/>
        <v/>
      </c>
      <c r="J399" s="290"/>
      <c r="K399" s="295">
        <f t="shared" si="242"/>
        <v>99999</v>
      </c>
      <c r="L399" s="292" t="str">
        <f t="shared" si="243"/>
        <v/>
      </c>
      <c r="M399" s="296">
        <f t="shared" si="244"/>
        <v>0</v>
      </c>
      <c r="N399" s="297">
        <f t="shared" si="245"/>
        <v>0</v>
      </c>
      <c r="O399" s="242">
        <f t="shared" si="245"/>
        <v>0</v>
      </c>
      <c r="P399" s="287">
        <f t="shared" si="245"/>
        <v>0</v>
      </c>
      <c r="Q399" s="287">
        <f t="shared" si="245"/>
        <v>0</v>
      </c>
      <c r="R399" s="287">
        <f t="shared" si="245"/>
        <v>0</v>
      </c>
      <c r="S399" s="242">
        <f t="shared" si="245"/>
        <v>0</v>
      </c>
      <c r="T399" s="242">
        <f t="shared" si="246"/>
        <v>0</v>
      </c>
    </row>
    <row r="400" spans="1:20" s="242" customFormat="1" ht="16.149999999999999" customHeight="1">
      <c r="A400" s="289" t="s">
        <v>126</v>
      </c>
      <c r="B400" s="287">
        <f>種目一覧!E349</f>
        <v>0</v>
      </c>
      <c r="C400" s="287">
        <f>種目一覧!G349</f>
        <v>0</v>
      </c>
      <c r="D400" s="287">
        <f>種目一覧!F349</f>
        <v>0</v>
      </c>
      <c r="E400" s="289" t="str">
        <f t="shared" si="240"/>
        <v/>
      </c>
      <c r="F400" s="289" t="str">
        <f>種目一覧!H349</f>
        <v>40-25Br</v>
      </c>
      <c r="H400" s="242">
        <f>種目一覧!L349</f>
        <v>99999</v>
      </c>
      <c r="I400" s="290" t="str">
        <f t="shared" si="241"/>
        <v/>
      </c>
      <c r="J400" s="290"/>
      <c r="K400" s="295">
        <f t="shared" si="242"/>
        <v>99999</v>
      </c>
      <c r="L400" s="292" t="str">
        <f t="shared" si="243"/>
        <v/>
      </c>
      <c r="M400" s="296">
        <f t="shared" si="244"/>
        <v>0</v>
      </c>
      <c r="N400" s="297">
        <f t="shared" si="245"/>
        <v>0</v>
      </c>
      <c r="O400" s="242">
        <f t="shared" si="245"/>
        <v>0</v>
      </c>
      <c r="P400" s="287">
        <f t="shared" si="245"/>
        <v>0</v>
      </c>
      <c r="Q400" s="287">
        <f t="shared" si="245"/>
        <v>0</v>
      </c>
      <c r="R400" s="287">
        <f t="shared" si="245"/>
        <v>0</v>
      </c>
      <c r="S400" s="242">
        <f t="shared" si="245"/>
        <v>0</v>
      </c>
      <c r="T400" s="242">
        <f t="shared" si="246"/>
        <v>0</v>
      </c>
    </row>
    <row r="401" spans="1:20" s="242" customFormat="1" ht="16.149999999999999" customHeight="1">
      <c r="A401" s="289" t="s">
        <v>126</v>
      </c>
      <c r="B401" s="287">
        <f>種目一覧!E350</f>
        <v>0</v>
      </c>
      <c r="C401" s="287">
        <f>種目一覧!G350</f>
        <v>0</v>
      </c>
      <c r="D401" s="287">
        <f>種目一覧!F350</f>
        <v>0</v>
      </c>
      <c r="E401" s="289" t="str">
        <f t="shared" si="240"/>
        <v/>
      </c>
      <c r="F401" s="289" t="str">
        <f>種目一覧!H350</f>
        <v>40-25Br</v>
      </c>
      <c r="H401" s="242">
        <f>種目一覧!L350</f>
        <v>99999</v>
      </c>
      <c r="I401" s="290" t="str">
        <f t="shared" si="241"/>
        <v/>
      </c>
      <c r="J401" s="290"/>
      <c r="K401" s="295">
        <f t="shared" si="242"/>
        <v>99999</v>
      </c>
      <c r="L401" s="292" t="str">
        <f t="shared" si="243"/>
        <v/>
      </c>
      <c r="M401" s="296">
        <f t="shared" si="244"/>
        <v>0</v>
      </c>
      <c r="N401" s="297">
        <f t="shared" si="245"/>
        <v>0</v>
      </c>
      <c r="O401" s="242">
        <f t="shared" si="245"/>
        <v>0</v>
      </c>
      <c r="P401" s="287">
        <f t="shared" si="245"/>
        <v>0</v>
      </c>
      <c r="Q401" s="287">
        <f t="shared" si="245"/>
        <v>0</v>
      </c>
      <c r="R401" s="287">
        <f t="shared" si="245"/>
        <v>0</v>
      </c>
      <c r="S401" s="242">
        <f t="shared" si="245"/>
        <v>0</v>
      </c>
      <c r="T401" s="242">
        <f t="shared" si="246"/>
        <v>0</v>
      </c>
    </row>
    <row r="402" spans="1:20" s="242" customFormat="1" ht="16.149999999999999" customHeight="1">
      <c r="A402" s="289" t="s">
        <v>126</v>
      </c>
      <c r="B402" s="287">
        <f>種目一覧!E351</f>
        <v>0</v>
      </c>
      <c r="C402" s="287">
        <f>種目一覧!G351</f>
        <v>0</v>
      </c>
      <c r="D402" s="287">
        <f>種目一覧!F351</f>
        <v>0</v>
      </c>
      <c r="E402" s="289" t="str">
        <f t="shared" si="240"/>
        <v/>
      </c>
      <c r="F402" s="289" t="str">
        <f>種目一覧!H351</f>
        <v>40-25Br</v>
      </c>
      <c r="H402" s="242">
        <f>種目一覧!L351</f>
        <v>99999</v>
      </c>
      <c r="I402" s="290" t="str">
        <f t="shared" si="241"/>
        <v/>
      </c>
      <c r="J402" s="290"/>
      <c r="K402" s="295">
        <f t="shared" si="242"/>
        <v>99999</v>
      </c>
      <c r="L402" s="292" t="str">
        <f t="shared" si="243"/>
        <v/>
      </c>
      <c r="M402" s="296">
        <f t="shared" si="244"/>
        <v>0</v>
      </c>
      <c r="N402" s="297">
        <f t="shared" si="245"/>
        <v>0</v>
      </c>
      <c r="O402" s="242">
        <f t="shared" si="245"/>
        <v>0</v>
      </c>
      <c r="P402" s="287">
        <f t="shared" si="245"/>
        <v>0</v>
      </c>
      <c r="Q402" s="287">
        <f t="shared" si="245"/>
        <v>0</v>
      </c>
      <c r="R402" s="287">
        <f t="shared" si="245"/>
        <v>0</v>
      </c>
      <c r="S402" s="242">
        <f t="shared" si="245"/>
        <v>0</v>
      </c>
      <c r="T402" s="242">
        <f t="shared" si="246"/>
        <v>0</v>
      </c>
    </row>
    <row r="403" spans="1:20" s="242" customFormat="1" ht="16.149999999999999" customHeight="1">
      <c r="A403" s="289" t="s">
        <v>126</v>
      </c>
      <c r="B403" s="287">
        <f>種目一覧!E352</f>
        <v>0</v>
      </c>
      <c r="C403" s="287">
        <f>種目一覧!G352</f>
        <v>0</v>
      </c>
      <c r="D403" s="287">
        <f>種目一覧!F352</f>
        <v>0</v>
      </c>
      <c r="E403" s="289" t="str">
        <f t="shared" si="240"/>
        <v/>
      </c>
      <c r="F403" s="289" t="str">
        <f>種目一覧!H352</f>
        <v>40-25Br</v>
      </c>
      <c r="H403" s="242">
        <f>種目一覧!L352</f>
        <v>99999</v>
      </c>
      <c r="I403" s="290" t="str">
        <f t="shared" si="241"/>
        <v/>
      </c>
      <c r="J403" s="290"/>
      <c r="K403" s="295">
        <f t="shared" si="242"/>
        <v>99999</v>
      </c>
      <c r="L403" s="292" t="str">
        <f t="shared" si="243"/>
        <v/>
      </c>
      <c r="M403" s="296">
        <f t="shared" si="244"/>
        <v>0</v>
      </c>
      <c r="N403" s="297">
        <f t="shared" si="245"/>
        <v>0</v>
      </c>
      <c r="O403" s="242">
        <f t="shared" si="245"/>
        <v>0</v>
      </c>
      <c r="P403" s="287">
        <f t="shared" si="245"/>
        <v>0</v>
      </c>
      <c r="Q403" s="287">
        <f t="shared" si="245"/>
        <v>0</v>
      </c>
      <c r="R403" s="287">
        <f t="shared" si="245"/>
        <v>0</v>
      </c>
      <c r="S403" s="242">
        <f t="shared" si="245"/>
        <v>0</v>
      </c>
      <c r="T403" s="242">
        <f t="shared" si="246"/>
        <v>0</v>
      </c>
    </row>
    <row r="404" spans="1:20" s="242" customFormat="1" ht="16.149999999999999" customHeight="1">
      <c r="A404" s="289" t="s">
        <v>126</v>
      </c>
      <c r="B404" s="289" t="str">
        <f>種目一覧!E353</f>
        <v>三井住友信託</v>
      </c>
      <c r="C404" s="289" t="str">
        <f>種目一覧!G353</f>
        <v>なぐも　とおる</v>
      </c>
      <c r="D404" s="289" t="str">
        <f>種目一覧!F353</f>
        <v>南雲　道</v>
      </c>
      <c r="E404" s="289" t="str">
        <f t="shared" si="240"/>
        <v/>
      </c>
      <c r="F404" s="289" t="str">
        <f>種目一覧!H353</f>
        <v>40-25Br</v>
      </c>
      <c r="H404" s="242">
        <f>種目一覧!L353</f>
        <v>99999</v>
      </c>
      <c r="I404" s="290" t="str">
        <f t="shared" si="241"/>
        <v/>
      </c>
      <c r="J404" s="290"/>
      <c r="K404" s="295">
        <f t="shared" si="242"/>
        <v>99999</v>
      </c>
      <c r="L404" s="292" t="str">
        <f t="shared" si="243"/>
        <v/>
      </c>
      <c r="M404" s="296">
        <f t="shared" si="244"/>
        <v>0</v>
      </c>
      <c r="N404" s="297">
        <f t="shared" si="245"/>
        <v>0</v>
      </c>
      <c r="O404" s="242">
        <f t="shared" si="245"/>
        <v>0</v>
      </c>
      <c r="P404" s="287">
        <f t="shared" si="245"/>
        <v>0</v>
      </c>
      <c r="Q404" s="287">
        <f t="shared" si="245"/>
        <v>0</v>
      </c>
      <c r="R404" s="287">
        <f t="shared" si="245"/>
        <v>0</v>
      </c>
      <c r="S404" s="242">
        <f t="shared" si="245"/>
        <v>0</v>
      </c>
      <c r="T404" s="242">
        <f t="shared" si="246"/>
        <v>0</v>
      </c>
    </row>
    <row r="405" spans="1:20" s="242" customFormat="1" ht="16.149999999999999" customHeight="1">
      <c r="A405" s="289" t="s">
        <v>126</v>
      </c>
      <c r="B405" s="289" t="str">
        <f>種目一覧!E354</f>
        <v>みずほ</v>
      </c>
      <c r="C405" s="289" t="str">
        <f>種目一覧!G354</f>
        <v>かいせ　くにたけ</v>
      </c>
      <c r="D405" s="289" t="str">
        <f>種目一覧!F354</f>
        <v>貝瀬　都武</v>
      </c>
      <c r="E405" s="289" t="str">
        <f t="shared" si="240"/>
        <v/>
      </c>
      <c r="F405" s="289" t="str">
        <f>種目一覧!H354</f>
        <v>40-25Br</v>
      </c>
      <c r="H405" s="242">
        <f>種目一覧!L354</f>
        <v>99999</v>
      </c>
      <c r="I405" s="290" t="str">
        <f t="shared" si="241"/>
        <v/>
      </c>
      <c r="J405" s="290"/>
      <c r="K405" s="295">
        <f t="shared" si="242"/>
        <v>99999</v>
      </c>
      <c r="L405" s="292" t="str">
        <f t="shared" si="243"/>
        <v/>
      </c>
      <c r="M405" s="296">
        <f t="shared" si="244"/>
        <v>0</v>
      </c>
      <c r="N405" s="297">
        <f t="shared" si="245"/>
        <v>0</v>
      </c>
      <c r="O405" s="242">
        <f t="shared" si="245"/>
        <v>0</v>
      </c>
      <c r="P405" s="287">
        <f t="shared" si="245"/>
        <v>0</v>
      </c>
      <c r="Q405" s="287">
        <f t="shared" si="245"/>
        <v>0</v>
      </c>
      <c r="R405" s="287">
        <f t="shared" si="245"/>
        <v>0</v>
      </c>
      <c r="S405" s="242">
        <f t="shared" si="245"/>
        <v>0</v>
      </c>
      <c r="T405" s="242">
        <f t="shared" si="246"/>
        <v>0</v>
      </c>
    </row>
    <row r="406" spans="1:20" s="242" customFormat="1" ht="16.149999999999999" customHeight="1">
      <c r="A406" s="289" t="s">
        <v>126</v>
      </c>
      <c r="B406" s="289" t="str">
        <f>種目一覧!E355</f>
        <v>みずほ</v>
      </c>
      <c r="C406" s="289" t="str">
        <f>種目一覧!G355</f>
        <v>やました　じゅん</v>
      </c>
      <c r="D406" s="289" t="str">
        <f>種目一覧!F355</f>
        <v>山下　准</v>
      </c>
      <c r="E406" s="289" t="str">
        <f t="shared" si="240"/>
        <v/>
      </c>
      <c r="F406" s="289" t="str">
        <f>種目一覧!H355</f>
        <v>40-25Br</v>
      </c>
      <c r="H406" s="242">
        <f>種目一覧!L355</f>
        <v>99999</v>
      </c>
      <c r="I406" s="290" t="str">
        <f t="shared" si="241"/>
        <v/>
      </c>
      <c r="J406" s="290"/>
      <c r="K406" s="295">
        <f t="shared" si="242"/>
        <v>99999</v>
      </c>
      <c r="L406" s="292" t="str">
        <f t="shared" si="243"/>
        <v/>
      </c>
      <c r="M406" s="296">
        <f t="shared" si="244"/>
        <v>0</v>
      </c>
      <c r="N406" s="297">
        <f t="shared" si="245"/>
        <v>0</v>
      </c>
      <c r="O406" s="242">
        <f t="shared" si="245"/>
        <v>0</v>
      </c>
      <c r="P406" s="287">
        <f t="shared" si="245"/>
        <v>0</v>
      </c>
      <c r="Q406" s="287">
        <f t="shared" si="245"/>
        <v>0</v>
      </c>
      <c r="R406" s="287">
        <f t="shared" si="245"/>
        <v>0</v>
      </c>
      <c r="S406" s="242">
        <f t="shared" si="245"/>
        <v>0</v>
      </c>
      <c r="T406" s="242">
        <f t="shared" si="246"/>
        <v>0</v>
      </c>
    </row>
    <row r="407" spans="1:20" s="242" customFormat="1" ht="16.149999999999999" customHeight="1">
      <c r="A407" s="289" t="s">
        <v>126</v>
      </c>
      <c r="B407" s="289" t="str">
        <f>種目一覧!E356</f>
        <v>　</v>
      </c>
      <c r="C407" s="287">
        <f>種目一覧!G356</f>
        <v>0</v>
      </c>
      <c r="D407" s="289" t="str">
        <f>種目一覧!F356</f>
        <v>　</v>
      </c>
      <c r="E407" s="289" t="str">
        <f t="shared" si="240"/>
        <v/>
      </c>
      <c r="F407" s="289" t="str">
        <f>種目一覧!H356</f>
        <v>40-25Br</v>
      </c>
      <c r="H407" s="242">
        <f>種目一覧!L356</f>
        <v>99999</v>
      </c>
      <c r="I407" s="290" t="str">
        <f t="shared" si="241"/>
        <v/>
      </c>
      <c r="J407" s="290"/>
      <c r="K407" s="295">
        <f t="shared" si="242"/>
        <v>99999</v>
      </c>
      <c r="L407" s="292" t="str">
        <f t="shared" si="243"/>
        <v/>
      </c>
      <c r="M407" s="296">
        <f t="shared" si="244"/>
        <v>0</v>
      </c>
      <c r="N407" s="297">
        <f t="shared" si="245"/>
        <v>0</v>
      </c>
      <c r="O407" s="242">
        <f t="shared" si="245"/>
        <v>0</v>
      </c>
      <c r="P407" s="287">
        <f t="shared" si="245"/>
        <v>0</v>
      </c>
      <c r="Q407" s="287">
        <f t="shared" si="245"/>
        <v>0</v>
      </c>
      <c r="R407" s="287">
        <f t="shared" si="245"/>
        <v>0</v>
      </c>
      <c r="S407" s="242">
        <f t="shared" si="245"/>
        <v>0</v>
      </c>
      <c r="T407" s="242">
        <f t="shared" si="246"/>
        <v>0</v>
      </c>
    </row>
    <row r="408" spans="1:20" s="242" customFormat="1" ht="16.149999999999999" customHeight="1">
      <c r="A408" s="289" t="s">
        <v>126</v>
      </c>
      <c r="B408" s="289" t="str">
        <f>種目一覧!E357</f>
        <v>　</v>
      </c>
      <c r="C408" s="287">
        <f>種目一覧!G357</f>
        <v>0</v>
      </c>
      <c r="D408" s="289" t="str">
        <f>種目一覧!F357</f>
        <v>　</v>
      </c>
      <c r="E408" s="289" t="str">
        <f t="shared" si="240"/>
        <v/>
      </c>
      <c r="F408" s="289" t="str">
        <f>種目一覧!H357</f>
        <v>40-25Br</v>
      </c>
      <c r="H408" s="242">
        <f>種目一覧!L357</f>
        <v>99999</v>
      </c>
      <c r="I408" s="290" t="str">
        <f t="shared" si="241"/>
        <v/>
      </c>
      <c r="J408" s="290"/>
      <c r="K408" s="295">
        <f t="shared" si="242"/>
        <v>99999</v>
      </c>
      <c r="L408" s="292" t="str">
        <f t="shared" si="243"/>
        <v/>
      </c>
      <c r="M408" s="296">
        <f t="shared" si="244"/>
        <v>0</v>
      </c>
      <c r="N408" s="297">
        <f t="shared" si="245"/>
        <v>0</v>
      </c>
      <c r="O408" s="242">
        <f t="shared" si="245"/>
        <v>0</v>
      </c>
      <c r="P408" s="287">
        <f t="shared" si="245"/>
        <v>0</v>
      </c>
      <c r="Q408" s="287">
        <f t="shared" si="245"/>
        <v>0</v>
      </c>
      <c r="R408" s="287">
        <f t="shared" si="245"/>
        <v>0</v>
      </c>
      <c r="S408" s="242">
        <f t="shared" si="245"/>
        <v>0</v>
      </c>
      <c r="T408" s="242">
        <f t="shared" si="246"/>
        <v>0</v>
      </c>
    </row>
    <row r="409" spans="1:20" s="242" customFormat="1" ht="16.149999999999999" customHeight="1">
      <c r="A409" s="289" t="s">
        <v>126</v>
      </c>
      <c r="B409" s="289" t="str">
        <f>種目一覧!E358</f>
        <v>　</v>
      </c>
      <c r="C409" s="287">
        <f>種目一覧!G358</f>
        <v>0</v>
      </c>
      <c r="D409" s="289" t="str">
        <f>種目一覧!F358</f>
        <v>　</v>
      </c>
      <c r="E409" s="289" t="str">
        <f t="shared" si="240"/>
        <v/>
      </c>
      <c r="F409" s="289" t="str">
        <f>種目一覧!H358</f>
        <v>40-25Br</v>
      </c>
      <c r="H409" s="242">
        <f>種目一覧!L358</f>
        <v>99999</v>
      </c>
      <c r="I409" s="290" t="str">
        <f t="shared" si="241"/>
        <v/>
      </c>
      <c r="J409" s="290"/>
      <c r="K409" s="295">
        <f t="shared" si="242"/>
        <v>99999</v>
      </c>
      <c r="L409" s="292" t="str">
        <f t="shared" si="243"/>
        <v/>
      </c>
      <c r="M409" s="296">
        <f t="shared" si="244"/>
        <v>0</v>
      </c>
      <c r="N409" s="297">
        <f t="shared" si="245"/>
        <v>0</v>
      </c>
      <c r="O409" s="242">
        <f t="shared" si="245"/>
        <v>0</v>
      </c>
      <c r="P409" s="287">
        <f t="shared" si="245"/>
        <v>0</v>
      </c>
      <c r="Q409" s="287">
        <f t="shared" si="245"/>
        <v>0</v>
      </c>
      <c r="R409" s="287">
        <f t="shared" si="245"/>
        <v>0</v>
      </c>
      <c r="S409" s="242">
        <f t="shared" si="245"/>
        <v>0</v>
      </c>
      <c r="T409" s="242">
        <f t="shared" si="246"/>
        <v>0</v>
      </c>
    </row>
    <row r="410" spans="1:20" s="242" customFormat="1" ht="16.149999999999999" customHeight="1">
      <c r="A410" s="298" t="s">
        <v>126</v>
      </c>
      <c r="B410" s="298" t="str">
        <f>種目一覧!E359</f>
        <v>　</v>
      </c>
      <c r="C410" s="299">
        <f>種目一覧!G359</f>
        <v>0</v>
      </c>
      <c r="D410" s="298" t="str">
        <f>種目一覧!F359</f>
        <v>　</v>
      </c>
      <c r="E410" s="298" t="str">
        <f t="shared" si="240"/>
        <v/>
      </c>
      <c r="F410" s="298" t="str">
        <f>種目一覧!H359</f>
        <v>40-25Br</v>
      </c>
      <c r="H410" s="300">
        <f>種目一覧!L359</f>
        <v>99999</v>
      </c>
      <c r="I410" s="301" t="str">
        <f t="shared" si="241"/>
        <v/>
      </c>
      <c r="J410" s="301"/>
      <c r="K410" s="302">
        <f t="shared" si="242"/>
        <v>99999</v>
      </c>
      <c r="L410" s="303" t="str">
        <f t="shared" si="243"/>
        <v/>
      </c>
      <c r="M410" s="304">
        <f t="shared" si="244"/>
        <v>0</v>
      </c>
      <c r="N410" s="305">
        <f t="shared" si="245"/>
        <v>0</v>
      </c>
      <c r="O410" s="300">
        <f t="shared" si="245"/>
        <v>0</v>
      </c>
      <c r="P410" s="299">
        <f t="shared" si="245"/>
        <v>0</v>
      </c>
      <c r="Q410" s="299">
        <f t="shared" si="245"/>
        <v>0</v>
      </c>
      <c r="R410" s="299">
        <f t="shared" si="245"/>
        <v>0</v>
      </c>
      <c r="S410" s="300">
        <f t="shared" si="245"/>
        <v>0</v>
      </c>
      <c r="T410" s="300">
        <f t="shared" si="246"/>
        <v>0</v>
      </c>
    </row>
    <row r="411" spans="1:20" s="306" customFormat="1" ht="16.149999999999999" customHeight="1">
      <c r="A411" s="307" t="s">
        <v>126</v>
      </c>
      <c r="B411" s="211" t="s">
        <v>456</v>
      </c>
      <c r="C411" s="308">
        <v>1360</v>
      </c>
      <c r="F411" s="211" t="str">
        <f>F410</f>
        <v>40-25Br</v>
      </c>
      <c r="G411" s="211" t="s">
        <v>410</v>
      </c>
      <c r="N411" s="309">
        <f t="shared" ref="N411:S411" si="247">SUM(N397:N410)</f>
        <v>0</v>
      </c>
      <c r="O411" s="310">
        <f t="shared" si="247"/>
        <v>0</v>
      </c>
      <c r="P411" s="308">
        <f t="shared" si="247"/>
        <v>0</v>
      </c>
      <c r="Q411" s="308">
        <f t="shared" si="247"/>
        <v>0</v>
      </c>
      <c r="R411" s="308">
        <f t="shared" si="247"/>
        <v>0</v>
      </c>
      <c r="S411" s="310">
        <f t="shared" si="247"/>
        <v>0</v>
      </c>
    </row>
    <row r="412" spans="1:20" s="306" customFormat="1" ht="16.149999999999999" customHeight="1">
      <c r="A412" s="44" t="s">
        <v>126</v>
      </c>
      <c r="N412" s="311" t="str">
        <f t="shared" ref="N412:S412" si="248">IF(COUNTIF(N397:N410,"&lt;&gt;0")&gt;2,"警告！","")</f>
        <v/>
      </c>
      <c r="O412" s="312" t="str">
        <f t="shared" si="248"/>
        <v/>
      </c>
      <c r="P412" s="46" t="str">
        <f t="shared" si="248"/>
        <v/>
      </c>
      <c r="Q412" s="46" t="str">
        <f t="shared" si="248"/>
        <v/>
      </c>
      <c r="R412" s="46" t="str">
        <f t="shared" si="248"/>
        <v/>
      </c>
      <c r="S412" s="312" t="str">
        <f t="shared" si="248"/>
        <v/>
      </c>
    </row>
    <row r="413" spans="1:20" s="320" customFormat="1" ht="16.149999999999999" customHeight="1">
      <c r="A413" s="23" t="s">
        <v>186</v>
      </c>
      <c r="B413" s="80">
        <f>種目一覧!E360</f>
        <v>0</v>
      </c>
      <c r="C413" s="80">
        <f>種目一覧!G360</f>
        <v>0</v>
      </c>
      <c r="D413" s="80">
        <f>種目一覧!F360</f>
        <v>0</v>
      </c>
      <c r="E413" s="321" t="str">
        <f t="shared" ref="E413:E419" si="249">IF(K413&lt;=C$420,"※","")</f>
        <v/>
      </c>
      <c r="F413" s="26" t="str">
        <f>種目一覧!H360</f>
        <v>40-50Br</v>
      </c>
      <c r="H413" s="322">
        <f>種目一覧!L360</f>
        <v>99999</v>
      </c>
      <c r="I413" s="323" t="str">
        <f t="shared" ref="I413:I419" si="250">IF(H413=99999,"",RANK(H413,H$413:H$419,1))</f>
        <v/>
      </c>
      <c r="J413" s="323"/>
      <c r="K413" s="322">
        <f t="shared" ref="K413:K419" si="251">IF(J413="",99999,IF(J413&gt;2,99999,H413))</f>
        <v>99999</v>
      </c>
      <c r="L413" s="292" t="str">
        <f t="shared" ref="L413:L419" si="252">IF(K413=99999,"",RANK(K413,K$413:K$419,1))</f>
        <v/>
      </c>
      <c r="M413" s="324">
        <v>0</v>
      </c>
      <c r="N413" s="325">
        <f t="shared" ref="N413:S419" si="253">IF($B413=N$2,$M413,0)</f>
        <v>0</v>
      </c>
      <c r="O413" s="322">
        <f t="shared" si="253"/>
        <v>0</v>
      </c>
      <c r="P413" s="80">
        <f t="shared" si="253"/>
        <v>0</v>
      </c>
      <c r="Q413" s="80">
        <f t="shared" si="253"/>
        <v>0</v>
      </c>
      <c r="R413" s="80">
        <f t="shared" si="253"/>
        <v>0</v>
      </c>
      <c r="S413" s="322">
        <f t="shared" si="253"/>
        <v>0</v>
      </c>
      <c r="T413" s="322">
        <f t="shared" ref="T413:T419" si="254">SUM(N413:S413)-M413</f>
        <v>0</v>
      </c>
    </row>
    <row r="414" spans="1:20" s="320" customFormat="1" ht="16.149999999999999" customHeight="1">
      <c r="A414" s="23" t="s">
        <v>186</v>
      </c>
      <c r="B414" s="80">
        <f>種目一覧!E361</f>
        <v>0</v>
      </c>
      <c r="C414" s="80">
        <f>種目一覧!G361</f>
        <v>0</v>
      </c>
      <c r="D414" s="80">
        <f>種目一覧!F361</f>
        <v>0</v>
      </c>
      <c r="E414" s="321" t="str">
        <f t="shared" si="249"/>
        <v/>
      </c>
      <c r="F414" s="26" t="str">
        <f>種目一覧!H361</f>
        <v>40-50Br</v>
      </c>
      <c r="H414" s="322">
        <f>種目一覧!L361</f>
        <v>99999</v>
      </c>
      <c r="I414" s="323" t="str">
        <f t="shared" si="250"/>
        <v/>
      </c>
      <c r="J414" s="323"/>
      <c r="K414" s="322">
        <f t="shared" si="251"/>
        <v>99999</v>
      </c>
      <c r="L414" s="292" t="str">
        <f t="shared" si="252"/>
        <v/>
      </c>
      <c r="M414" s="324">
        <v>0</v>
      </c>
      <c r="N414" s="325">
        <f t="shared" si="253"/>
        <v>0</v>
      </c>
      <c r="O414" s="322">
        <f t="shared" si="253"/>
        <v>0</v>
      </c>
      <c r="P414" s="80">
        <f t="shared" si="253"/>
        <v>0</v>
      </c>
      <c r="Q414" s="80">
        <f t="shared" si="253"/>
        <v>0</v>
      </c>
      <c r="R414" s="80">
        <f t="shared" si="253"/>
        <v>0</v>
      </c>
      <c r="S414" s="322">
        <f t="shared" si="253"/>
        <v>0</v>
      </c>
      <c r="T414" s="322">
        <f t="shared" si="254"/>
        <v>0</v>
      </c>
    </row>
    <row r="415" spans="1:20" s="320" customFormat="1" ht="16.149999999999999" customHeight="1">
      <c r="A415" s="23" t="s">
        <v>186</v>
      </c>
      <c r="B415" s="80">
        <f>種目一覧!E362</f>
        <v>0</v>
      </c>
      <c r="C415" s="80">
        <f>種目一覧!G362</f>
        <v>0</v>
      </c>
      <c r="D415" s="80">
        <f>種目一覧!F362</f>
        <v>0</v>
      </c>
      <c r="E415" s="321" t="str">
        <f t="shared" si="249"/>
        <v/>
      </c>
      <c r="F415" s="26" t="str">
        <f>種目一覧!H362</f>
        <v>40-50Br</v>
      </c>
      <c r="H415" s="322">
        <f>種目一覧!L362</f>
        <v>99999</v>
      </c>
      <c r="I415" s="323" t="str">
        <f t="shared" si="250"/>
        <v/>
      </c>
      <c r="J415" s="323"/>
      <c r="K415" s="322">
        <f t="shared" si="251"/>
        <v>99999</v>
      </c>
      <c r="L415" s="292" t="str">
        <f t="shared" si="252"/>
        <v/>
      </c>
      <c r="M415" s="324">
        <v>0</v>
      </c>
      <c r="N415" s="325">
        <f t="shared" si="253"/>
        <v>0</v>
      </c>
      <c r="O415" s="322">
        <f t="shared" si="253"/>
        <v>0</v>
      </c>
      <c r="P415" s="80">
        <f t="shared" si="253"/>
        <v>0</v>
      </c>
      <c r="Q415" s="80">
        <f t="shared" si="253"/>
        <v>0</v>
      </c>
      <c r="R415" s="80">
        <f t="shared" si="253"/>
        <v>0</v>
      </c>
      <c r="S415" s="322">
        <f t="shared" si="253"/>
        <v>0</v>
      </c>
      <c r="T415" s="322">
        <f t="shared" si="254"/>
        <v>0</v>
      </c>
    </row>
    <row r="416" spans="1:20" s="320" customFormat="1" ht="16.149999999999999" customHeight="1">
      <c r="A416" s="23" t="s">
        <v>186</v>
      </c>
      <c r="B416" s="80">
        <f>種目一覧!E363</f>
        <v>0</v>
      </c>
      <c r="C416" s="80">
        <f>種目一覧!G363</f>
        <v>0</v>
      </c>
      <c r="D416" s="80">
        <f>種目一覧!F363</f>
        <v>0</v>
      </c>
      <c r="E416" s="321" t="str">
        <f t="shared" si="249"/>
        <v/>
      </c>
      <c r="F416" s="26" t="str">
        <f>種目一覧!H363</f>
        <v>40-50Br</v>
      </c>
      <c r="H416" s="322">
        <f>種目一覧!L363</f>
        <v>99999</v>
      </c>
      <c r="I416" s="323" t="str">
        <f t="shared" si="250"/>
        <v/>
      </c>
      <c r="J416" s="323"/>
      <c r="K416" s="322">
        <f t="shared" si="251"/>
        <v>99999</v>
      </c>
      <c r="L416" s="292" t="str">
        <f t="shared" si="252"/>
        <v/>
      </c>
      <c r="M416" s="324">
        <v>0</v>
      </c>
      <c r="N416" s="325">
        <f t="shared" si="253"/>
        <v>0</v>
      </c>
      <c r="O416" s="322">
        <f t="shared" si="253"/>
        <v>0</v>
      </c>
      <c r="P416" s="80">
        <f t="shared" si="253"/>
        <v>0</v>
      </c>
      <c r="Q416" s="80">
        <f t="shared" si="253"/>
        <v>0</v>
      </c>
      <c r="R416" s="80">
        <f t="shared" si="253"/>
        <v>0</v>
      </c>
      <c r="S416" s="322">
        <f t="shared" si="253"/>
        <v>0</v>
      </c>
      <c r="T416" s="322">
        <f t="shared" si="254"/>
        <v>0</v>
      </c>
    </row>
    <row r="417" spans="1:20" s="320" customFormat="1" ht="16.149999999999999" customHeight="1">
      <c r="A417" s="23" t="s">
        <v>186</v>
      </c>
      <c r="B417" s="80">
        <f>種目一覧!E364</f>
        <v>0</v>
      </c>
      <c r="C417" s="80">
        <f>種目一覧!G364</f>
        <v>0</v>
      </c>
      <c r="D417" s="80">
        <f>種目一覧!F364</f>
        <v>0</v>
      </c>
      <c r="E417" s="321" t="str">
        <f t="shared" si="249"/>
        <v/>
      </c>
      <c r="F417" s="26" t="str">
        <f>種目一覧!H364</f>
        <v>40-50Br</v>
      </c>
      <c r="H417" s="322">
        <f>種目一覧!L364</f>
        <v>99999</v>
      </c>
      <c r="I417" s="323" t="str">
        <f t="shared" si="250"/>
        <v/>
      </c>
      <c r="J417" s="323"/>
      <c r="K417" s="322">
        <f t="shared" si="251"/>
        <v>99999</v>
      </c>
      <c r="L417" s="292" t="str">
        <f t="shared" si="252"/>
        <v/>
      </c>
      <c r="M417" s="324">
        <v>0</v>
      </c>
      <c r="N417" s="325">
        <f t="shared" si="253"/>
        <v>0</v>
      </c>
      <c r="O417" s="322">
        <f t="shared" si="253"/>
        <v>0</v>
      </c>
      <c r="P417" s="80">
        <f t="shared" si="253"/>
        <v>0</v>
      </c>
      <c r="Q417" s="80">
        <f t="shared" si="253"/>
        <v>0</v>
      </c>
      <c r="R417" s="80">
        <f t="shared" si="253"/>
        <v>0</v>
      </c>
      <c r="S417" s="322">
        <f t="shared" si="253"/>
        <v>0</v>
      </c>
      <c r="T417" s="322">
        <f t="shared" si="254"/>
        <v>0</v>
      </c>
    </row>
    <row r="418" spans="1:20" s="320" customFormat="1" ht="16.149999999999999" customHeight="1">
      <c r="A418" s="23" t="s">
        <v>186</v>
      </c>
      <c r="B418" s="80">
        <f>種目一覧!E365</f>
        <v>0</v>
      </c>
      <c r="C418" s="80">
        <f>種目一覧!G365</f>
        <v>0</v>
      </c>
      <c r="D418" s="80">
        <f>種目一覧!F365</f>
        <v>0</v>
      </c>
      <c r="E418" s="321" t="str">
        <f t="shared" si="249"/>
        <v/>
      </c>
      <c r="F418" s="26" t="str">
        <f>種目一覧!H365</f>
        <v>40-50Br</v>
      </c>
      <c r="H418" s="322">
        <f>種目一覧!L365</f>
        <v>99999</v>
      </c>
      <c r="I418" s="323" t="str">
        <f t="shared" si="250"/>
        <v/>
      </c>
      <c r="J418" s="323"/>
      <c r="K418" s="322">
        <f t="shared" si="251"/>
        <v>99999</v>
      </c>
      <c r="L418" s="292" t="str">
        <f t="shared" si="252"/>
        <v/>
      </c>
      <c r="M418" s="324">
        <v>0</v>
      </c>
      <c r="N418" s="325">
        <f t="shared" si="253"/>
        <v>0</v>
      </c>
      <c r="O418" s="322">
        <f t="shared" si="253"/>
        <v>0</v>
      </c>
      <c r="P418" s="80">
        <f t="shared" si="253"/>
        <v>0</v>
      </c>
      <c r="Q418" s="80">
        <f t="shared" si="253"/>
        <v>0</v>
      </c>
      <c r="R418" s="80">
        <f t="shared" si="253"/>
        <v>0</v>
      </c>
      <c r="S418" s="322">
        <f t="shared" si="253"/>
        <v>0</v>
      </c>
      <c r="T418" s="322">
        <f t="shared" si="254"/>
        <v>0</v>
      </c>
    </row>
    <row r="419" spans="1:20" s="320" customFormat="1" ht="16.149999999999999" customHeight="1">
      <c r="A419" s="327" t="s">
        <v>186</v>
      </c>
      <c r="B419" s="334">
        <f>種目一覧!E366</f>
        <v>0</v>
      </c>
      <c r="C419" s="334">
        <f>種目一覧!G366</f>
        <v>0</v>
      </c>
      <c r="D419" s="334">
        <f>種目一覧!F366</f>
        <v>0</v>
      </c>
      <c r="E419" s="329" t="str">
        <f t="shared" si="249"/>
        <v/>
      </c>
      <c r="F419" s="42" t="str">
        <f>種目一覧!H366</f>
        <v>40-50Br</v>
      </c>
      <c r="H419" s="330">
        <f>種目一覧!L366</f>
        <v>99999</v>
      </c>
      <c r="I419" s="331" t="str">
        <f t="shared" si="250"/>
        <v/>
      </c>
      <c r="J419" s="331"/>
      <c r="K419" s="330">
        <f t="shared" si="251"/>
        <v>99999</v>
      </c>
      <c r="L419" s="303" t="str">
        <f t="shared" si="252"/>
        <v/>
      </c>
      <c r="M419" s="332">
        <v>0</v>
      </c>
      <c r="N419" s="333">
        <f t="shared" si="253"/>
        <v>0</v>
      </c>
      <c r="O419" s="330">
        <f t="shared" si="253"/>
        <v>0</v>
      </c>
      <c r="P419" s="334">
        <f t="shared" si="253"/>
        <v>0</v>
      </c>
      <c r="Q419" s="334">
        <f t="shared" si="253"/>
        <v>0</v>
      </c>
      <c r="R419" s="334">
        <f t="shared" si="253"/>
        <v>0</v>
      </c>
      <c r="S419" s="330">
        <f t="shared" si="253"/>
        <v>0</v>
      </c>
      <c r="T419" s="330">
        <f t="shared" si="254"/>
        <v>0</v>
      </c>
    </row>
    <row r="420" spans="1:20" s="306" customFormat="1" ht="16.149999999999999" customHeight="1">
      <c r="A420" s="307" t="s">
        <v>186</v>
      </c>
      <c r="B420" s="211" t="s">
        <v>456</v>
      </c>
      <c r="C420" s="308">
        <v>3509</v>
      </c>
      <c r="F420" s="211" t="str">
        <f>F419</f>
        <v>40-50Br</v>
      </c>
      <c r="G420" s="211" t="s">
        <v>463</v>
      </c>
      <c r="N420" s="309">
        <f t="shared" ref="N420:S420" si="255">SUM(N413:N419)</f>
        <v>0</v>
      </c>
      <c r="O420" s="310">
        <f t="shared" si="255"/>
        <v>0</v>
      </c>
      <c r="P420" s="308">
        <f t="shared" si="255"/>
        <v>0</v>
      </c>
      <c r="Q420" s="308">
        <f t="shared" si="255"/>
        <v>0</v>
      </c>
      <c r="R420" s="308">
        <f t="shared" si="255"/>
        <v>0</v>
      </c>
      <c r="S420" s="310">
        <f t="shared" si="255"/>
        <v>0</v>
      </c>
    </row>
    <row r="421" spans="1:20" s="242" customFormat="1" ht="16.149999999999999" customHeight="1">
      <c r="A421" s="335" t="s">
        <v>107</v>
      </c>
      <c r="B421" s="335" t="str">
        <f>種目一覧!E367</f>
        <v>三菱UFJ信託</v>
      </c>
      <c r="C421" s="335" t="str">
        <f>種目一覧!G367</f>
        <v>きた　こうじ</v>
      </c>
      <c r="D421" s="335" t="str">
        <f>種目一覧!F367</f>
        <v>北　浩至</v>
      </c>
      <c r="E421" s="335" t="str">
        <f t="shared" ref="E421:E434" si="256">IF(K421&lt;=C$435,"※","")</f>
        <v/>
      </c>
      <c r="F421" s="335" t="str">
        <f>種目一覧!H367</f>
        <v>40-25Fly</v>
      </c>
      <c r="H421" s="337">
        <f>種目一覧!L367</f>
        <v>99999</v>
      </c>
      <c r="I421" s="338" t="str">
        <f t="shared" ref="I421:I434" si="257">IF(H421=99999,"",RANK(H421,H$421:H$434,1))</f>
        <v/>
      </c>
      <c r="J421" s="338"/>
      <c r="K421" s="339">
        <f t="shared" ref="K421:K434" si="258">IF(J421="",99999,IF(J421&gt;2,99999,H421))</f>
        <v>99999</v>
      </c>
      <c r="L421" s="340" t="str">
        <f t="shared" ref="L421:L434" si="259">IF(K421=99999,"",RANK(K421,K$421:K$434,1))</f>
        <v/>
      </c>
      <c r="M421" s="341">
        <f t="shared" ref="M421:M434" si="260">IF(L421="",0,IF(L421=1,7,IF(L421=2,6,IF(L421=3,5,IF(L421=4,4,IF(L421=5,3,IF(L421=6,2,IF(L421=7,1,0))))))))</f>
        <v>0</v>
      </c>
      <c r="N421" s="342">
        <f t="shared" ref="N421:S434" si="261">IF($B421=N$2,$M421,0)</f>
        <v>0</v>
      </c>
      <c r="O421" s="337">
        <f t="shared" si="261"/>
        <v>0</v>
      </c>
      <c r="P421" s="336">
        <f t="shared" si="261"/>
        <v>0</v>
      </c>
      <c r="Q421" s="336">
        <f t="shared" si="261"/>
        <v>0</v>
      </c>
      <c r="R421" s="336">
        <f t="shared" si="261"/>
        <v>0</v>
      </c>
      <c r="S421" s="337">
        <f t="shared" si="261"/>
        <v>0</v>
      </c>
      <c r="T421" s="337">
        <f t="shared" ref="T421:T434" si="262">SUM(N421:S421)-M421</f>
        <v>0</v>
      </c>
    </row>
    <row r="422" spans="1:20" s="242" customFormat="1" ht="16.149999999999999" customHeight="1">
      <c r="A422" s="289" t="s">
        <v>107</v>
      </c>
      <c r="B422" s="289" t="str">
        <f>種目一覧!E368</f>
        <v>三菱UFJ信託</v>
      </c>
      <c r="C422" s="289" t="str">
        <f>種目一覧!G368</f>
        <v>こんどう　かずたか</v>
      </c>
      <c r="D422" s="289" t="str">
        <f>種目一覧!F368</f>
        <v>近藤　和貴</v>
      </c>
      <c r="E422" s="289" t="str">
        <f t="shared" si="256"/>
        <v/>
      </c>
      <c r="F422" s="289" t="str">
        <f>種目一覧!H368</f>
        <v>40-25Fly</v>
      </c>
      <c r="H422" s="242">
        <f>種目一覧!L368</f>
        <v>99999</v>
      </c>
      <c r="I422" s="290" t="str">
        <f t="shared" si="257"/>
        <v/>
      </c>
      <c r="J422" s="290"/>
      <c r="K422" s="295">
        <f t="shared" si="258"/>
        <v>99999</v>
      </c>
      <c r="L422" s="292" t="str">
        <f t="shared" si="259"/>
        <v/>
      </c>
      <c r="M422" s="296">
        <f t="shared" si="260"/>
        <v>0</v>
      </c>
      <c r="N422" s="297">
        <f t="shared" si="261"/>
        <v>0</v>
      </c>
      <c r="O422" s="242">
        <f t="shared" si="261"/>
        <v>0</v>
      </c>
      <c r="P422" s="287">
        <f t="shared" si="261"/>
        <v>0</v>
      </c>
      <c r="Q422" s="287">
        <f t="shared" si="261"/>
        <v>0</v>
      </c>
      <c r="R422" s="287">
        <f t="shared" si="261"/>
        <v>0</v>
      </c>
      <c r="S422" s="242">
        <f t="shared" si="261"/>
        <v>0</v>
      </c>
      <c r="T422" s="242">
        <f t="shared" si="262"/>
        <v>0</v>
      </c>
    </row>
    <row r="423" spans="1:20" s="242" customFormat="1" ht="16.149999999999999" customHeight="1">
      <c r="A423" s="289" t="s">
        <v>107</v>
      </c>
      <c r="B423" s="289" t="str">
        <f>種目一覧!E369</f>
        <v>三井住友信託</v>
      </c>
      <c r="C423" s="289" t="str">
        <f>種目一覧!G369</f>
        <v>なぐも　とおる</v>
      </c>
      <c r="D423" s="289" t="str">
        <f>種目一覧!F369</f>
        <v>南雲　道</v>
      </c>
      <c r="E423" s="289" t="str">
        <f t="shared" si="256"/>
        <v/>
      </c>
      <c r="F423" s="289" t="str">
        <f>種目一覧!H369</f>
        <v>40-25Fly</v>
      </c>
      <c r="H423" s="242">
        <f>種目一覧!L369</f>
        <v>99999</v>
      </c>
      <c r="I423" s="290" t="str">
        <f t="shared" si="257"/>
        <v/>
      </c>
      <c r="J423" s="290"/>
      <c r="K423" s="295">
        <f t="shared" si="258"/>
        <v>99999</v>
      </c>
      <c r="L423" s="292" t="str">
        <f t="shared" si="259"/>
        <v/>
      </c>
      <c r="M423" s="296">
        <f t="shared" si="260"/>
        <v>0</v>
      </c>
      <c r="N423" s="297">
        <f t="shared" si="261"/>
        <v>0</v>
      </c>
      <c r="O423" s="242">
        <f t="shared" si="261"/>
        <v>0</v>
      </c>
      <c r="P423" s="287">
        <f t="shared" si="261"/>
        <v>0</v>
      </c>
      <c r="Q423" s="287">
        <f t="shared" si="261"/>
        <v>0</v>
      </c>
      <c r="R423" s="287">
        <f t="shared" si="261"/>
        <v>0</v>
      </c>
      <c r="S423" s="242">
        <f t="shared" si="261"/>
        <v>0</v>
      </c>
      <c r="T423" s="242">
        <f t="shared" si="262"/>
        <v>0</v>
      </c>
    </row>
    <row r="424" spans="1:20" s="242" customFormat="1" ht="16.149999999999999" customHeight="1">
      <c r="A424" s="289" t="s">
        <v>107</v>
      </c>
      <c r="B424" s="289" t="str">
        <f>種目一覧!E370</f>
        <v>　</v>
      </c>
      <c r="C424" s="287">
        <f>種目一覧!G370</f>
        <v>0</v>
      </c>
      <c r="D424" s="289" t="str">
        <f>種目一覧!F370</f>
        <v>　</v>
      </c>
      <c r="E424" s="289" t="str">
        <f t="shared" si="256"/>
        <v/>
      </c>
      <c r="F424" s="289" t="str">
        <f>種目一覧!H370</f>
        <v>40-25Fly</v>
      </c>
      <c r="H424" s="242">
        <f>種目一覧!L370</f>
        <v>99999</v>
      </c>
      <c r="I424" s="290" t="str">
        <f t="shared" si="257"/>
        <v/>
      </c>
      <c r="J424" s="290"/>
      <c r="K424" s="295">
        <f t="shared" si="258"/>
        <v>99999</v>
      </c>
      <c r="L424" s="292" t="str">
        <f t="shared" si="259"/>
        <v/>
      </c>
      <c r="M424" s="296">
        <f t="shared" si="260"/>
        <v>0</v>
      </c>
      <c r="N424" s="297">
        <f t="shared" si="261"/>
        <v>0</v>
      </c>
      <c r="O424" s="242">
        <f t="shared" si="261"/>
        <v>0</v>
      </c>
      <c r="P424" s="287">
        <f t="shared" si="261"/>
        <v>0</v>
      </c>
      <c r="Q424" s="287">
        <f t="shared" si="261"/>
        <v>0</v>
      </c>
      <c r="R424" s="287">
        <f t="shared" si="261"/>
        <v>0</v>
      </c>
      <c r="S424" s="242">
        <f t="shared" si="261"/>
        <v>0</v>
      </c>
      <c r="T424" s="242">
        <f t="shared" si="262"/>
        <v>0</v>
      </c>
    </row>
    <row r="425" spans="1:20" s="242" customFormat="1" ht="16.149999999999999" customHeight="1">
      <c r="A425" s="289" t="s">
        <v>107</v>
      </c>
      <c r="B425" s="289" t="str">
        <f>種目一覧!E371</f>
        <v>　</v>
      </c>
      <c r="C425" s="287">
        <f>種目一覧!G371</f>
        <v>0</v>
      </c>
      <c r="D425" s="289" t="str">
        <f>種目一覧!F371</f>
        <v>　</v>
      </c>
      <c r="E425" s="289" t="str">
        <f t="shared" si="256"/>
        <v/>
      </c>
      <c r="F425" s="289" t="str">
        <f>種目一覧!H371</f>
        <v>40-25Fly</v>
      </c>
      <c r="H425" s="242">
        <f>種目一覧!L371</f>
        <v>99999</v>
      </c>
      <c r="I425" s="290" t="str">
        <f t="shared" si="257"/>
        <v/>
      </c>
      <c r="J425" s="290"/>
      <c r="K425" s="295">
        <f t="shared" si="258"/>
        <v>99999</v>
      </c>
      <c r="L425" s="292" t="str">
        <f t="shared" si="259"/>
        <v/>
      </c>
      <c r="M425" s="296">
        <f t="shared" si="260"/>
        <v>0</v>
      </c>
      <c r="N425" s="297">
        <f t="shared" si="261"/>
        <v>0</v>
      </c>
      <c r="O425" s="242">
        <f t="shared" si="261"/>
        <v>0</v>
      </c>
      <c r="P425" s="287">
        <f t="shared" si="261"/>
        <v>0</v>
      </c>
      <c r="Q425" s="287">
        <f t="shared" si="261"/>
        <v>0</v>
      </c>
      <c r="R425" s="287">
        <f t="shared" si="261"/>
        <v>0</v>
      </c>
      <c r="S425" s="242">
        <f t="shared" si="261"/>
        <v>0</v>
      </c>
      <c r="T425" s="242">
        <f t="shared" si="262"/>
        <v>0</v>
      </c>
    </row>
    <row r="426" spans="1:20" s="242" customFormat="1" ht="16.149999999999999" customHeight="1">
      <c r="A426" s="289" t="s">
        <v>107</v>
      </c>
      <c r="B426" s="289" t="str">
        <f>種目一覧!E372</f>
        <v>　</v>
      </c>
      <c r="C426" s="287">
        <f>種目一覧!G372</f>
        <v>0</v>
      </c>
      <c r="D426" s="289" t="str">
        <f>種目一覧!F372</f>
        <v>　</v>
      </c>
      <c r="E426" s="289" t="str">
        <f t="shared" si="256"/>
        <v/>
      </c>
      <c r="F426" s="289" t="str">
        <f>種目一覧!H372</f>
        <v>40-25Fly</v>
      </c>
      <c r="H426" s="242">
        <f>種目一覧!L372</f>
        <v>99999</v>
      </c>
      <c r="I426" s="290" t="str">
        <f t="shared" si="257"/>
        <v/>
      </c>
      <c r="J426" s="290"/>
      <c r="K426" s="295">
        <f t="shared" si="258"/>
        <v>99999</v>
      </c>
      <c r="L426" s="292" t="str">
        <f t="shared" si="259"/>
        <v/>
      </c>
      <c r="M426" s="296">
        <f t="shared" si="260"/>
        <v>0</v>
      </c>
      <c r="N426" s="297">
        <f t="shared" si="261"/>
        <v>0</v>
      </c>
      <c r="O426" s="242">
        <f t="shared" si="261"/>
        <v>0</v>
      </c>
      <c r="P426" s="287">
        <f t="shared" si="261"/>
        <v>0</v>
      </c>
      <c r="Q426" s="287">
        <f t="shared" si="261"/>
        <v>0</v>
      </c>
      <c r="R426" s="287">
        <f t="shared" si="261"/>
        <v>0</v>
      </c>
      <c r="S426" s="242">
        <f t="shared" si="261"/>
        <v>0</v>
      </c>
      <c r="T426" s="242">
        <f t="shared" si="262"/>
        <v>0</v>
      </c>
    </row>
    <row r="427" spans="1:20" s="242" customFormat="1" ht="16.149999999999999" customHeight="1">
      <c r="A427" s="289" t="s">
        <v>107</v>
      </c>
      <c r="B427" s="289" t="str">
        <f>種目一覧!E373</f>
        <v>　</v>
      </c>
      <c r="C427" s="287">
        <f>種目一覧!G373</f>
        <v>0</v>
      </c>
      <c r="D427" s="289" t="str">
        <f>種目一覧!F373</f>
        <v>　</v>
      </c>
      <c r="E427" s="289" t="str">
        <f t="shared" si="256"/>
        <v/>
      </c>
      <c r="F427" s="289" t="str">
        <f>種目一覧!H373</f>
        <v>40-25Fly</v>
      </c>
      <c r="H427" s="242">
        <f>種目一覧!L373</f>
        <v>99999</v>
      </c>
      <c r="I427" s="290" t="str">
        <f t="shared" si="257"/>
        <v/>
      </c>
      <c r="J427" s="290"/>
      <c r="K427" s="295">
        <f t="shared" si="258"/>
        <v>99999</v>
      </c>
      <c r="L427" s="292" t="str">
        <f t="shared" si="259"/>
        <v/>
      </c>
      <c r="M427" s="296">
        <f t="shared" si="260"/>
        <v>0</v>
      </c>
      <c r="N427" s="297">
        <f t="shared" si="261"/>
        <v>0</v>
      </c>
      <c r="O427" s="242">
        <f t="shared" si="261"/>
        <v>0</v>
      </c>
      <c r="P427" s="287">
        <f t="shared" si="261"/>
        <v>0</v>
      </c>
      <c r="Q427" s="287">
        <f t="shared" si="261"/>
        <v>0</v>
      </c>
      <c r="R427" s="287">
        <f t="shared" si="261"/>
        <v>0</v>
      </c>
      <c r="S427" s="242">
        <f t="shared" si="261"/>
        <v>0</v>
      </c>
      <c r="T427" s="242">
        <f t="shared" si="262"/>
        <v>0</v>
      </c>
    </row>
    <row r="428" spans="1:20" s="242" customFormat="1" ht="16.149999999999999" customHeight="1">
      <c r="A428" s="289" t="s">
        <v>107</v>
      </c>
      <c r="B428" s="289" t="str">
        <f>種目一覧!E374</f>
        <v>みずほ</v>
      </c>
      <c r="C428" s="289" t="str">
        <f>種目一覧!G374</f>
        <v>かわごえ　かずゆき</v>
      </c>
      <c r="D428" s="289" t="str">
        <f>種目一覧!F374</f>
        <v>川越　和之</v>
      </c>
      <c r="E428" s="289" t="str">
        <f t="shared" si="256"/>
        <v/>
      </c>
      <c r="F428" s="289" t="str">
        <f>種目一覧!H374</f>
        <v>40-25Fly</v>
      </c>
      <c r="H428" s="242">
        <f>種目一覧!L374</f>
        <v>99999</v>
      </c>
      <c r="I428" s="290" t="str">
        <f t="shared" si="257"/>
        <v/>
      </c>
      <c r="J428" s="290"/>
      <c r="K428" s="295">
        <f t="shared" si="258"/>
        <v>99999</v>
      </c>
      <c r="L428" s="292" t="str">
        <f t="shared" si="259"/>
        <v/>
      </c>
      <c r="M428" s="296">
        <f t="shared" si="260"/>
        <v>0</v>
      </c>
      <c r="N428" s="297">
        <f t="shared" si="261"/>
        <v>0</v>
      </c>
      <c r="O428" s="242">
        <f t="shared" si="261"/>
        <v>0</v>
      </c>
      <c r="P428" s="287">
        <f t="shared" si="261"/>
        <v>0</v>
      </c>
      <c r="Q428" s="287">
        <f t="shared" si="261"/>
        <v>0</v>
      </c>
      <c r="R428" s="287">
        <f t="shared" si="261"/>
        <v>0</v>
      </c>
      <c r="S428" s="242">
        <f t="shared" si="261"/>
        <v>0</v>
      </c>
      <c r="T428" s="242">
        <f t="shared" si="262"/>
        <v>0</v>
      </c>
    </row>
    <row r="429" spans="1:20" s="242" customFormat="1" ht="16.149999999999999" customHeight="1">
      <c r="A429" s="289" t="s">
        <v>107</v>
      </c>
      <c r="B429" s="289" t="str">
        <f>種目一覧!E375</f>
        <v>三菱UFJ信託</v>
      </c>
      <c r="C429" s="289" t="str">
        <f>種目一覧!G375</f>
        <v>ちゃたに  ひろと</v>
      </c>
      <c r="D429" s="289" t="str">
        <f>種目一覧!F375</f>
        <v>茶谷　洋人</v>
      </c>
      <c r="E429" s="289" t="str">
        <f t="shared" si="256"/>
        <v/>
      </c>
      <c r="F429" s="289" t="str">
        <f>種目一覧!H375</f>
        <v>40-25Fly</v>
      </c>
      <c r="H429" s="242">
        <f>種目一覧!L375</f>
        <v>99999</v>
      </c>
      <c r="I429" s="290" t="str">
        <f t="shared" si="257"/>
        <v/>
      </c>
      <c r="J429" s="290"/>
      <c r="K429" s="295">
        <f t="shared" si="258"/>
        <v>99999</v>
      </c>
      <c r="L429" s="292" t="str">
        <f t="shared" si="259"/>
        <v/>
      </c>
      <c r="M429" s="296">
        <f t="shared" si="260"/>
        <v>0</v>
      </c>
      <c r="N429" s="297">
        <f t="shared" si="261"/>
        <v>0</v>
      </c>
      <c r="O429" s="242">
        <f t="shared" si="261"/>
        <v>0</v>
      </c>
      <c r="P429" s="287">
        <f t="shared" si="261"/>
        <v>0</v>
      </c>
      <c r="Q429" s="287">
        <f t="shared" si="261"/>
        <v>0</v>
      </c>
      <c r="R429" s="287">
        <f t="shared" si="261"/>
        <v>0</v>
      </c>
      <c r="S429" s="242">
        <f t="shared" si="261"/>
        <v>0</v>
      </c>
      <c r="T429" s="242">
        <f t="shared" si="262"/>
        <v>0</v>
      </c>
    </row>
    <row r="430" spans="1:20" s="242" customFormat="1" ht="16.149999999999999" customHeight="1">
      <c r="A430" s="289" t="s">
        <v>107</v>
      </c>
      <c r="B430" s="289" t="str">
        <f>種目一覧!E376</f>
        <v>みずほ</v>
      </c>
      <c r="C430" s="289" t="str">
        <f>種目一覧!G376</f>
        <v>いがり　よしふみ</v>
      </c>
      <c r="D430" s="289" t="str">
        <f>種目一覧!F376</f>
        <v>猪狩　芳文</v>
      </c>
      <c r="E430" s="289" t="str">
        <f t="shared" si="256"/>
        <v/>
      </c>
      <c r="F430" s="289" t="str">
        <f>種目一覧!H376</f>
        <v>40-25Fly</v>
      </c>
      <c r="H430" s="242">
        <f>種目一覧!L376</f>
        <v>99999</v>
      </c>
      <c r="I430" s="290" t="str">
        <f t="shared" si="257"/>
        <v/>
      </c>
      <c r="J430" s="290"/>
      <c r="K430" s="295">
        <f t="shared" si="258"/>
        <v>99999</v>
      </c>
      <c r="L430" s="292" t="str">
        <f t="shared" si="259"/>
        <v/>
      </c>
      <c r="M430" s="296">
        <f t="shared" si="260"/>
        <v>0</v>
      </c>
      <c r="N430" s="297">
        <f t="shared" si="261"/>
        <v>0</v>
      </c>
      <c r="O430" s="242">
        <f t="shared" si="261"/>
        <v>0</v>
      </c>
      <c r="P430" s="287">
        <f t="shared" si="261"/>
        <v>0</v>
      </c>
      <c r="Q430" s="287">
        <f t="shared" si="261"/>
        <v>0</v>
      </c>
      <c r="R430" s="287">
        <f t="shared" si="261"/>
        <v>0</v>
      </c>
      <c r="S430" s="242">
        <f t="shared" si="261"/>
        <v>0</v>
      </c>
      <c r="T430" s="242">
        <f t="shared" si="262"/>
        <v>0</v>
      </c>
    </row>
    <row r="431" spans="1:20" s="242" customFormat="1" ht="16.149999999999999" customHeight="1">
      <c r="A431" s="289" t="s">
        <v>107</v>
      </c>
      <c r="B431" s="289" t="str">
        <f>種目一覧!E377</f>
        <v>　</v>
      </c>
      <c r="C431" s="287">
        <f>種目一覧!G377</f>
        <v>0</v>
      </c>
      <c r="D431" s="289" t="str">
        <f>種目一覧!F377</f>
        <v>　</v>
      </c>
      <c r="E431" s="289" t="str">
        <f t="shared" si="256"/>
        <v/>
      </c>
      <c r="F431" s="289" t="str">
        <f>種目一覧!H377</f>
        <v>40-25Fly</v>
      </c>
      <c r="H431" s="242">
        <f>種目一覧!L377</f>
        <v>99999</v>
      </c>
      <c r="I431" s="290" t="str">
        <f t="shared" si="257"/>
        <v/>
      </c>
      <c r="J431" s="290"/>
      <c r="K431" s="295">
        <f t="shared" si="258"/>
        <v>99999</v>
      </c>
      <c r="L431" s="292" t="str">
        <f t="shared" si="259"/>
        <v/>
      </c>
      <c r="M431" s="296">
        <f t="shared" si="260"/>
        <v>0</v>
      </c>
      <c r="N431" s="297">
        <f t="shared" si="261"/>
        <v>0</v>
      </c>
      <c r="O431" s="242">
        <f t="shared" si="261"/>
        <v>0</v>
      </c>
      <c r="P431" s="287">
        <f t="shared" si="261"/>
        <v>0</v>
      </c>
      <c r="Q431" s="287">
        <f t="shared" si="261"/>
        <v>0</v>
      </c>
      <c r="R431" s="287">
        <f t="shared" si="261"/>
        <v>0</v>
      </c>
      <c r="S431" s="242">
        <f t="shared" si="261"/>
        <v>0</v>
      </c>
      <c r="T431" s="242">
        <f t="shared" si="262"/>
        <v>0</v>
      </c>
    </row>
    <row r="432" spans="1:20" s="242" customFormat="1" ht="16.149999999999999" customHeight="1">
      <c r="A432" s="289" t="s">
        <v>107</v>
      </c>
      <c r="B432" s="289" t="str">
        <f>種目一覧!E378</f>
        <v>　</v>
      </c>
      <c r="C432" s="287">
        <f>種目一覧!G378</f>
        <v>0</v>
      </c>
      <c r="D432" s="289" t="str">
        <f>種目一覧!F378</f>
        <v>　</v>
      </c>
      <c r="E432" s="289" t="str">
        <f t="shared" si="256"/>
        <v/>
      </c>
      <c r="F432" s="289" t="str">
        <f>種目一覧!H378</f>
        <v>40-25Fly</v>
      </c>
      <c r="H432" s="242">
        <f>種目一覧!L378</f>
        <v>99999</v>
      </c>
      <c r="I432" s="290" t="str">
        <f t="shared" si="257"/>
        <v/>
      </c>
      <c r="J432" s="290"/>
      <c r="K432" s="295">
        <f t="shared" si="258"/>
        <v>99999</v>
      </c>
      <c r="L432" s="292" t="str">
        <f t="shared" si="259"/>
        <v/>
      </c>
      <c r="M432" s="296">
        <f t="shared" si="260"/>
        <v>0</v>
      </c>
      <c r="N432" s="297">
        <f t="shared" si="261"/>
        <v>0</v>
      </c>
      <c r="O432" s="242">
        <f t="shared" si="261"/>
        <v>0</v>
      </c>
      <c r="P432" s="287">
        <f t="shared" si="261"/>
        <v>0</v>
      </c>
      <c r="Q432" s="287">
        <f t="shared" si="261"/>
        <v>0</v>
      </c>
      <c r="R432" s="287">
        <f t="shared" si="261"/>
        <v>0</v>
      </c>
      <c r="S432" s="242">
        <f t="shared" si="261"/>
        <v>0</v>
      </c>
      <c r="T432" s="242">
        <f t="shared" si="262"/>
        <v>0</v>
      </c>
    </row>
    <row r="433" spans="1:20" s="242" customFormat="1" ht="16.149999999999999" customHeight="1">
      <c r="A433" s="289" t="s">
        <v>107</v>
      </c>
      <c r="B433" s="289" t="str">
        <f>種目一覧!E379</f>
        <v>　</v>
      </c>
      <c r="C433" s="287">
        <f>種目一覧!G379</f>
        <v>0</v>
      </c>
      <c r="D433" s="289" t="str">
        <f>種目一覧!F379</f>
        <v>　</v>
      </c>
      <c r="E433" s="289" t="str">
        <f t="shared" si="256"/>
        <v/>
      </c>
      <c r="F433" s="289" t="str">
        <f>種目一覧!H379</f>
        <v>40-25Fly</v>
      </c>
      <c r="H433" s="242">
        <f>種目一覧!L379</f>
        <v>99999</v>
      </c>
      <c r="I433" s="290" t="str">
        <f t="shared" si="257"/>
        <v/>
      </c>
      <c r="J433" s="290"/>
      <c r="K433" s="295">
        <f t="shared" si="258"/>
        <v>99999</v>
      </c>
      <c r="L433" s="292" t="str">
        <f t="shared" si="259"/>
        <v/>
      </c>
      <c r="M433" s="296">
        <f t="shared" si="260"/>
        <v>0</v>
      </c>
      <c r="N433" s="297">
        <f t="shared" si="261"/>
        <v>0</v>
      </c>
      <c r="O433" s="242">
        <f t="shared" si="261"/>
        <v>0</v>
      </c>
      <c r="P433" s="287">
        <f t="shared" si="261"/>
        <v>0</v>
      </c>
      <c r="Q433" s="287">
        <f t="shared" si="261"/>
        <v>0</v>
      </c>
      <c r="R433" s="287">
        <f t="shared" si="261"/>
        <v>0</v>
      </c>
      <c r="S433" s="242">
        <f t="shared" si="261"/>
        <v>0</v>
      </c>
      <c r="T433" s="242">
        <f t="shared" si="262"/>
        <v>0</v>
      </c>
    </row>
    <row r="434" spans="1:20" s="242" customFormat="1" ht="16.149999999999999" customHeight="1">
      <c r="A434" s="298" t="s">
        <v>107</v>
      </c>
      <c r="B434" s="298" t="str">
        <f>種目一覧!E380</f>
        <v>　</v>
      </c>
      <c r="C434" s="299">
        <f>種目一覧!G380</f>
        <v>0</v>
      </c>
      <c r="D434" s="298" t="str">
        <f>種目一覧!F380</f>
        <v>　</v>
      </c>
      <c r="E434" s="298" t="str">
        <f t="shared" si="256"/>
        <v/>
      </c>
      <c r="F434" s="298" t="str">
        <f>種目一覧!H380</f>
        <v>40-25Fly</v>
      </c>
      <c r="H434" s="300">
        <f>種目一覧!L380</f>
        <v>99999</v>
      </c>
      <c r="I434" s="301" t="str">
        <f t="shared" si="257"/>
        <v/>
      </c>
      <c r="J434" s="301"/>
      <c r="K434" s="302">
        <f t="shared" si="258"/>
        <v>99999</v>
      </c>
      <c r="L434" s="303" t="str">
        <f t="shared" si="259"/>
        <v/>
      </c>
      <c r="M434" s="304">
        <f t="shared" si="260"/>
        <v>0</v>
      </c>
      <c r="N434" s="305">
        <f t="shared" si="261"/>
        <v>0</v>
      </c>
      <c r="O434" s="300">
        <f t="shared" si="261"/>
        <v>0</v>
      </c>
      <c r="P434" s="299">
        <f t="shared" si="261"/>
        <v>0</v>
      </c>
      <c r="Q434" s="299">
        <f t="shared" si="261"/>
        <v>0</v>
      </c>
      <c r="R434" s="299">
        <f t="shared" si="261"/>
        <v>0</v>
      </c>
      <c r="S434" s="300">
        <f t="shared" si="261"/>
        <v>0</v>
      </c>
      <c r="T434" s="300">
        <f t="shared" si="262"/>
        <v>0</v>
      </c>
    </row>
    <row r="435" spans="1:20" s="306" customFormat="1" ht="16.149999999999999" customHeight="1">
      <c r="A435" s="307" t="s">
        <v>107</v>
      </c>
      <c r="B435" s="211" t="s">
        <v>456</v>
      </c>
      <c r="C435" s="308">
        <v>1350</v>
      </c>
      <c r="F435" s="211" t="str">
        <f>F434</f>
        <v>40-25Fly</v>
      </c>
      <c r="G435" s="211" t="s">
        <v>408</v>
      </c>
      <c r="N435" s="309">
        <f t="shared" ref="N435:S435" si="263">SUM(N421:N434)</f>
        <v>0</v>
      </c>
      <c r="O435" s="310">
        <f t="shared" si="263"/>
        <v>0</v>
      </c>
      <c r="P435" s="308">
        <f t="shared" si="263"/>
        <v>0</v>
      </c>
      <c r="Q435" s="308">
        <f t="shared" si="263"/>
        <v>0</v>
      </c>
      <c r="R435" s="308">
        <f t="shared" si="263"/>
        <v>0</v>
      </c>
      <c r="S435" s="310">
        <f t="shared" si="263"/>
        <v>0</v>
      </c>
    </row>
    <row r="436" spans="1:20" s="306" customFormat="1" ht="16.149999999999999" customHeight="1">
      <c r="A436" s="44" t="s">
        <v>107</v>
      </c>
      <c r="N436" s="311" t="str">
        <f t="shared" ref="N436:S436" si="264">IF(COUNTIF(N421:N434,"&lt;&gt;0")&gt;2,"警告！","")</f>
        <v/>
      </c>
      <c r="O436" s="312" t="str">
        <f t="shared" si="264"/>
        <v/>
      </c>
      <c r="P436" s="46" t="str">
        <f t="shared" si="264"/>
        <v/>
      </c>
      <c r="Q436" s="46" t="str">
        <f t="shared" si="264"/>
        <v/>
      </c>
      <c r="R436" s="46" t="str">
        <f t="shared" si="264"/>
        <v/>
      </c>
      <c r="S436" s="312" t="str">
        <f t="shared" si="264"/>
        <v/>
      </c>
    </row>
    <row r="437" spans="1:20" s="320" customFormat="1" ht="16.149999999999999" customHeight="1">
      <c r="A437" s="23" t="s">
        <v>464</v>
      </c>
      <c r="B437" s="80">
        <f>種目一覧!E381</f>
        <v>0</v>
      </c>
      <c r="C437" s="80">
        <f>種目一覧!G381</f>
        <v>0</v>
      </c>
      <c r="D437" s="80">
        <f>種目一覧!F381</f>
        <v>0</v>
      </c>
      <c r="E437" s="321" t="str">
        <f t="shared" ref="E437:E443" si="265">IF(K437&lt;=C$444,"※","")</f>
        <v/>
      </c>
      <c r="F437" s="26" t="str">
        <f>種目一覧!H381</f>
        <v>40-100MR</v>
      </c>
      <c r="H437" s="322">
        <f>種目一覧!L381</f>
        <v>99999</v>
      </c>
      <c r="I437" s="323" t="str">
        <f t="shared" ref="I437:I443" si="266">IF(H437=99999,"",RANK(H437,H$437:H$443,1))</f>
        <v/>
      </c>
      <c r="J437" s="323"/>
      <c r="K437" s="322">
        <f t="shared" ref="K437:K443" si="267">IF(J437="",99999,IF(J437&gt;2,99999,H437))</f>
        <v>99999</v>
      </c>
      <c r="L437" s="292" t="str">
        <f t="shared" ref="L437:L443" si="268">IF(K437=99999,"",RANK(K437,K$437:K$443,1))</f>
        <v/>
      </c>
      <c r="M437" s="324">
        <v>0</v>
      </c>
      <c r="N437" s="325">
        <f t="shared" ref="N437:S443" si="269">IF($B437=N$2,$M437,0)</f>
        <v>0</v>
      </c>
      <c r="O437" s="322">
        <f t="shared" si="269"/>
        <v>0</v>
      </c>
      <c r="P437" s="80">
        <f t="shared" si="269"/>
        <v>0</v>
      </c>
      <c r="Q437" s="80">
        <f t="shared" si="269"/>
        <v>0</v>
      </c>
      <c r="R437" s="80">
        <f t="shared" si="269"/>
        <v>0</v>
      </c>
      <c r="S437" s="322">
        <f t="shared" si="269"/>
        <v>0</v>
      </c>
      <c r="T437" s="322">
        <f t="shared" ref="T437:T443" si="270">SUM(N437:S437)-M437</f>
        <v>0</v>
      </c>
    </row>
    <row r="438" spans="1:20" s="320" customFormat="1" ht="16.149999999999999" customHeight="1">
      <c r="A438" s="23" t="s">
        <v>464</v>
      </c>
      <c r="B438" s="80">
        <f>種目一覧!E382</f>
        <v>0</v>
      </c>
      <c r="C438" s="80">
        <f>種目一覧!G382</f>
        <v>0</v>
      </c>
      <c r="D438" s="80">
        <f>種目一覧!F382</f>
        <v>0</v>
      </c>
      <c r="E438" s="321" t="str">
        <f t="shared" si="265"/>
        <v/>
      </c>
      <c r="F438" s="26" t="str">
        <f>種目一覧!H382</f>
        <v>40-100MR</v>
      </c>
      <c r="H438" s="322">
        <f>種目一覧!L382</f>
        <v>99999</v>
      </c>
      <c r="I438" s="323" t="str">
        <f t="shared" si="266"/>
        <v/>
      </c>
      <c r="J438" s="323"/>
      <c r="K438" s="322">
        <f t="shared" si="267"/>
        <v>99999</v>
      </c>
      <c r="L438" s="292" t="str">
        <f t="shared" si="268"/>
        <v/>
      </c>
      <c r="M438" s="324">
        <v>0</v>
      </c>
      <c r="N438" s="325">
        <f t="shared" si="269"/>
        <v>0</v>
      </c>
      <c r="O438" s="322">
        <f t="shared" si="269"/>
        <v>0</v>
      </c>
      <c r="P438" s="80">
        <f t="shared" si="269"/>
        <v>0</v>
      </c>
      <c r="Q438" s="80">
        <f t="shared" si="269"/>
        <v>0</v>
      </c>
      <c r="R438" s="80">
        <f t="shared" si="269"/>
        <v>0</v>
      </c>
      <c r="S438" s="322">
        <f t="shared" si="269"/>
        <v>0</v>
      </c>
      <c r="T438" s="322">
        <f t="shared" si="270"/>
        <v>0</v>
      </c>
    </row>
    <row r="439" spans="1:20" s="320" customFormat="1" ht="16.149999999999999" customHeight="1">
      <c r="A439" s="23" t="s">
        <v>464</v>
      </c>
      <c r="B439" s="80">
        <f>種目一覧!E383</f>
        <v>0</v>
      </c>
      <c r="C439" s="80">
        <f>種目一覧!G383</f>
        <v>0</v>
      </c>
      <c r="D439" s="80">
        <f>種目一覧!F383</f>
        <v>0</v>
      </c>
      <c r="E439" s="321" t="str">
        <f t="shared" si="265"/>
        <v/>
      </c>
      <c r="F439" s="26" t="str">
        <f>種目一覧!H383</f>
        <v>40-100MR</v>
      </c>
      <c r="H439" s="322">
        <f>種目一覧!L383</f>
        <v>99999</v>
      </c>
      <c r="I439" s="323" t="str">
        <f t="shared" si="266"/>
        <v/>
      </c>
      <c r="J439" s="323"/>
      <c r="K439" s="322">
        <f t="shared" si="267"/>
        <v>99999</v>
      </c>
      <c r="L439" s="292" t="str">
        <f t="shared" si="268"/>
        <v/>
      </c>
      <c r="M439" s="324">
        <v>0</v>
      </c>
      <c r="N439" s="325">
        <f t="shared" si="269"/>
        <v>0</v>
      </c>
      <c r="O439" s="322">
        <f t="shared" si="269"/>
        <v>0</v>
      </c>
      <c r="P439" s="80">
        <f t="shared" si="269"/>
        <v>0</v>
      </c>
      <c r="Q439" s="80">
        <f t="shared" si="269"/>
        <v>0</v>
      </c>
      <c r="R439" s="80">
        <f t="shared" si="269"/>
        <v>0</v>
      </c>
      <c r="S439" s="322">
        <f t="shared" si="269"/>
        <v>0</v>
      </c>
      <c r="T439" s="322">
        <f t="shared" si="270"/>
        <v>0</v>
      </c>
    </row>
    <row r="440" spans="1:20" s="320" customFormat="1" ht="16.149999999999999" customHeight="1">
      <c r="A440" s="23" t="s">
        <v>464</v>
      </c>
      <c r="B440" s="80">
        <f>種目一覧!E384</f>
        <v>0</v>
      </c>
      <c r="C440" s="80">
        <f>種目一覧!G384</f>
        <v>0</v>
      </c>
      <c r="D440" s="80">
        <f>種目一覧!F384</f>
        <v>0</v>
      </c>
      <c r="E440" s="321" t="str">
        <f t="shared" si="265"/>
        <v/>
      </c>
      <c r="F440" s="26" t="str">
        <f>種目一覧!H384</f>
        <v>40-100MR</v>
      </c>
      <c r="H440" s="322">
        <f>種目一覧!L384</f>
        <v>99999</v>
      </c>
      <c r="I440" s="323" t="str">
        <f t="shared" si="266"/>
        <v/>
      </c>
      <c r="J440" s="323"/>
      <c r="K440" s="322">
        <f t="shared" si="267"/>
        <v>99999</v>
      </c>
      <c r="L440" s="292" t="str">
        <f t="shared" si="268"/>
        <v/>
      </c>
      <c r="M440" s="324">
        <v>0</v>
      </c>
      <c r="N440" s="325">
        <f t="shared" si="269"/>
        <v>0</v>
      </c>
      <c r="O440" s="322">
        <f t="shared" si="269"/>
        <v>0</v>
      </c>
      <c r="P440" s="80">
        <f t="shared" si="269"/>
        <v>0</v>
      </c>
      <c r="Q440" s="80">
        <f t="shared" si="269"/>
        <v>0</v>
      </c>
      <c r="R440" s="80">
        <f t="shared" si="269"/>
        <v>0</v>
      </c>
      <c r="S440" s="322">
        <f t="shared" si="269"/>
        <v>0</v>
      </c>
      <c r="T440" s="322">
        <f t="shared" si="270"/>
        <v>0</v>
      </c>
    </row>
    <row r="441" spans="1:20" s="320" customFormat="1" ht="16.149999999999999" customHeight="1">
      <c r="A441" s="23" t="s">
        <v>464</v>
      </c>
      <c r="B441" s="80">
        <f>種目一覧!E385</f>
        <v>0</v>
      </c>
      <c r="C441" s="80">
        <f>種目一覧!G385</f>
        <v>0</v>
      </c>
      <c r="D441" s="80">
        <f>種目一覧!F385</f>
        <v>0</v>
      </c>
      <c r="E441" s="321" t="str">
        <f t="shared" si="265"/>
        <v/>
      </c>
      <c r="F441" s="26" t="str">
        <f>種目一覧!H385</f>
        <v>40-100MR</v>
      </c>
      <c r="H441" s="322">
        <f>種目一覧!L385</f>
        <v>99999</v>
      </c>
      <c r="I441" s="323" t="str">
        <f t="shared" si="266"/>
        <v/>
      </c>
      <c r="J441" s="323"/>
      <c r="K441" s="322">
        <f t="shared" si="267"/>
        <v>99999</v>
      </c>
      <c r="L441" s="292" t="str">
        <f t="shared" si="268"/>
        <v/>
      </c>
      <c r="M441" s="324">
        <v>0</v>
      </c>
      <c r="N441" s="325">
        <f t="shared" si="269"/>
        <v>0</v>
      </c>
      <c r="O441" s="322">
        <f t="shared" si="269"/>
        <v>0</v>
      </c>
      <c r="P441" s="80">
        <f t="shared" si="269"/>
        <v>0</v>
      </c>
      <c r="Q441" s="80">
        <f t="shared" si="269"/>
        <v>0</v>
      </c>
      <c r="R441" s="80">
        <f t="shared" si="269"/>
        <v>0</v>
      </c>
      <c r="S441" s="322">
        <f t="shared" si="269"/>
        <v>0</v>
      </c>
      <c r="T441" s="322">
        <f t="shared" si="270"/>
        <v>0</v>
      </c>
    </row>
    <row r="442" spans="1:20" s="320" customFormat="1" ht="16.149999999999999" customHeight="1">
      <c r="A442" s="23" t="s">
        <v>464</v>
      </c>
      <c r="B442" s="80">
        <f>種目一覧!E386</f>
        <v>0</v>
      </c>
      <c r="C442" s="80">
        <f>種目一覧!G386</f>
        <v>0</v>
      </c>
      <c r="D442" s="80">
        <f>種目一覧!F386</f>
        <v>0</v>
      </c>
      <c r="E442" s="321" t="str">
        <f t="shared" si="265"/>
        <v/>
      </c>
      <c r="F442" s="26" t="str">
        <f>種目一覧!H386</f>
        <v>40-100MR</v>
      </c>
      <c r="H442" s="322">
        <f>種目一覧!L386</f>
        <v>99999</v>
      </c>
      <c r="I442" s="323" t="str">
        <f t="shared" si="266"/>
        <v/>
      </c>
      <c r="J442" s="323"/>
      <c r="K442" s="322">
        <f t="shared" si="267"/>
        <v>99999</v>
      </c>
      <c r="L442" s="292" t="str">
        <f t="shared" si="268"/>
        <v/>
      </c>
      <c r="M442" s="324">
        <v>0</v>
      </c>
      <c r="N442" s="325">
        <f t="shared" si="269"/>
        <v>0</v>
      </c>
      <c r="O442" s="322">
        <f t="shared" si="269"/>
        <v>0</v>
      </c>
      <c r="P442" s="80">
        <f t="shared" si="269"/>
        <v>0</v>
      </c>
      <c r="Q442" s="80">
        <f t="shared" si="269"/>
        <v>0</v>
      </c>
      <c r="R442" s="80">
        <f t="shared" si="269"/>
        <v>0</v>
      </c>
      <c r="S442" s="322">
        <f t="shared" si="269"/>
        <v>0</v>
      </c>
      <c r="T442" s="322">
        <f t="shared" si="270"/>
        <v>0</v>
      </c>
    </row>
    <row r="443" spans="1:20" s="320" customFormat="1" ht="16.149999999999999" customHeight="1">
      <c r="A443" s="327" t="s">
        <v>464</v>
      </c>
      <c r="B443" s="334">
        <f>種目一覧!E387</f>
        <v>0</v>
      </c>
      <c r="C443" s="334">
        <f>種目一覧!G387</f>
        <v>0</v>
      </c>
      <c r="D443" s="334">
        <f>種目一覧!F387</f>
        <v>0</v>
      </c>
      <c r="E443" s="329" t="str">
        <f t="shared" si="265"/>
        <v/>
      </c>
      <c r="F443" s="42" t="str">
        <f>種目一覧!H387</f>
        <v>40-100MR</v>
      </c>
      <c r="H443" s="330">
        <f>種目一覧!L387</f>
        <v>99999</v>
      </c>
      <c r="I443" s="331" t="str">
        <f t="shared" si="266"/>
        <v/>
      </c>
      <c r="J443" s="331"/>
      <c r="K443" s="330">
        <f t="shared" si="267"/>
        <v>99999</v>
      </c>
      <c r="L443" s="303" t="str">
        <f t="shared" si="268"/>
        <v/>
      </c>
      <c r="M443" s="332">
        <v>0</v>
      </c>
      <c r="N443" s="333">
        <f t="shared" si="269"/>
        <v>0</v>
      </c>
      <c r="O443" s="330">
        <f t="shared" si="269"/>
        <v>0</v>
      </c>
      <c r="P443" s="334">
        <f t="shared" si="269"/>
        <v>0</v>
      </c>
      <c r="Q443" s="334">
        <f t="shared" si="269"/>
        <v>0</v>
      </c>
      <c r="R443" s="334">
        <f t="shared" si="269"/>
        <v>0</v>
      </c>
      <c r="S443" s="330">
        <f t="shared" si="269"/>
        <v>0</v>
      </c>
      <c r="T443" s="330">
        <f t="shared" si="270"/>
        <v>0</v>
      </c>
    </row>
    <row r="444" spans="1:20" s="306" customFormat="1" ht="16.149999999999999" customHeight="1">
      <c r="A444" s="307" t="s">
        <v>464</v>
      </c>
      <c r="B444" s="211" t="s">
        <v>456</v>
      </c>
      <c r="C444" s="308">
        <v>5575</v>
      </c>
      <c r="F444" s="211" t="str">
        <f>F443</f>
        <v>40-100MR</v>
      </c>
      <c r="G444" s="211" t="s">
        <v>465</v>
      </c>
      <c r="N444" s="309">
        <f t="shared" ref="N444:S444" si="271">SUM(N437:N443)</f>
        <v>0</v>
      </c>
      <c r="O444" s="310">
        <f t="shared" si="271"/>
        <v>0</v>
      </c>
      <c r="P444" s="308">
        <f t="shared" si="271"/>
        <v>0</v>
      </c>
      <c r="Q444" s="308">
        <f t="shared" si="271"/>
        <v>0</v>
      </c>
      <c r="R444" s="308">
        <f t="shared" si="271"/>
        <v>0</v>
      </c>
      <c r="S444" s="310">
        <f t="shared" si="271"/>
        <v>0</v>
      </c>
    </row>
    <row r="445" spans="1:20" s="320" customFormat="1" ht="16.149999999999999" customHeight="1">
      <c r="A445" s="44" t="s">
        <v>144</v>
      </c>
      <c r="B445" s="343">
        <f>種目一覧!E388</f>
        <v>0</v>
      </c>
      <c r="C445" s="343">
        <f>種目一覧!G388</f>
        <v>0</v>
      </c>
      <c r="D445" s="343">
        <f>種目一覧!F388</f>
        <v>0</v>
      </c>
      <c r="E445" s="344" t="str">
        <f t="shared" ref="E445:E451" si="272">IF(K445&lt;=C$452,"※","")</f>
        <v/>
      </c>
      <c r="F445" s="46" t="str">
        <f>種目一覧!H388</f>
        <v>40-200R</v>
      </c>
      <c r="H445" s="345">
        <f>種目一覧!L388</f>
        <v>99999</v>
      </c>
      <c r="I445" s="312" t="str">
        <f t="shared" ref="I445:I451" si="273">IF(H445=99999,"",RANK(H445,H$445:H$451,1))</f>
        <v/>
      </c>
      <c r="J445" s="312"/>
      <c r="K445" s="345">
        <f t="shared" ref="K445:K451" si="274">IF(J445="",99999,IF(J445&gt;2,99999,H445))</f>
        <v>99999</v>
      </c>
      <c r="L445" s="340" t="str">
        <f t="shared" ref="L445:L451" si="275">IF(K445=99999,"",RANK(K445,K$445:K$451,1))</f>
        <v/>
      </c>
      <c r="M445" s="346">
        <v>0</v>
      </c>
      <c r="N445" s="347">
        <f t="shared" ref="N445:S451" si="276">IF($B445=N$2,$M445,0)</f>
        <v>0</v>
      </c>
      <c r="O445" s="345">
        <f t="shared" si="276"/>
        <v>0</v>
      </c>
      <c r="P445" s="343">
        <f t="shared" si="276"/>
        <v>0</v>
      </c>
      <c r="Q445" s="343">
        <f t="shared" si="276"/>
        <v>0</v>
      </c>
      <c r="R445" s="343">
        <f t="shared" si="276"/>
        <v>0</v>
      </c>
      <c r="S445" s="345">
        <f t="shared" si="276"/>
        <v>0</v>
      </c>
      <c r="T445" s="345">
        <f t="shared" ref="T445:T451" si="277">SUM(N445:S445)-M445</f>
        <v>0</v>
      </c>
    </row>
    <row r="446" spans="1:20" s="320" customFormat="1" ht="16.149999999999999" customHeight="1">
      <c r="A446" s="23" t="s">
        <v>144</v>
      </c>
      <c r="B446" s="80">
        <f>種目一覧!E389</f>
        <v>0</v>
      </c>
      <c r="C446" s="80">
        <f>種目一覧!G389</f>
        <v>0</v>
      </c>
      <c r="D446" s="80">
        <f>種目一覧!F389</f>
        <v>0</v>
      </c>
      <c r="E446" s="321" t="str">
        <f t="shared" si="272"/>
        <v/>
      </c>
      <c r="F446" s="26" t="str">
        <f>種目一覧!H389</f>
        <v>40-200R</v>
      </c>
      <c r="H446" s="322">
        <f>種目一覧!L389</f>
        <v>99999</v>
      </c>
      <c r="I446" s="323" t="str">
        <f t="shared" si="273"/>
        <v/>
      </c>
      <c r="J446" s="323"/>
      <c r="K446" s="322">
        <f t="shared" si="274"/>
        <v>99999</v>
      </c>
      <c r="L446" s="292" t="str">
        <f t="shared" si="275"/>
        <v/>
      </c>
      <c r="M446" s="324">
        <v>0</v>
      </c>
      <c r="N446" s="325">
        <f t="shared" si="276"/>
        <v>0</v>
      </c>
      <c r="O446" s="322">
        <f t="shared" si="276"/>
        <v>0</v>
      </c>
      <c r="P446" s="80">
        <f t="shared" si="276"/>
        <v>0</v>
      </c>
      <c r="Q446" s="80">
        <f t="shared" si="276"/>
        <v>0</v>
      </c>
      <c r="R446" s="80">
        <f t="shared" si="276"/>
        <v>0</v>
      </c>
      <c r="S446" s="322">
        <f t="shared" si="276"/>
        <v>0</v>
      </c>
      <c r="T446" s="322">
        <f t="shared" si="277"/>
        <v>0</v>
      </c>
    </row>
    <row r="447" spans="1:20" s="320" customFormat="1" ht="16.149999999999999" customHeight="1">
      <c r="A447" s="23" t="s">
        <v>144</v>
      </c>
      <c r="B447" s="80">
        <f>種目一覧!E390</f>
        <v>0</v>
      </c>
      <c r="C447" s="80">
        <f>種目一覧!G390</f>
        <v>0</v>
      </c>
      <c r="D447" s="80">
        <f>種目一覧!F390</f>
        <v>0</v>
      </c>
      <c r="E447" s="321" t="str">
        <f t="shared" si="272"/>
        <v/>
      </c>
      <c r="F447" s="26" t="str">
        <f>種目一覧!H390</f>
        <v>40-200R</v>
      </c>
      <c r="H447" s="322">
        <f>種目一覧!L390</f>
        <v>99999</v>
      </c>
      <c r="I447" s="323" t="str">
        <f t="shared" si="273"/>
        <v/>
      </c>
      <c r="J447" s="323"/>
      <c r="K447" s="322">
        <f t="shared" si="274"/>
        <v>99999</v>
      </c>
      <c r="L447" s="292" t="str">
        <f t="shared" si="275"/>
        <v/>
      </c>
      <c r="M447" s="324">
        <v>0</v>
      </c>
      <c r="N447" s="325">
        <f t="shared" si="276"/>
        <v>0</v>
      </c>
      <c r="O447" s="322">
        <f t="shared" si="276"/>
        <v>0</v>
      </c>
      <c r="P447" s="80">
        <f t="shared" si="276"/>
        <v>0</v>
      </c>
      <c r="Q447" s="80">
        <f t="shared" si="276"/>
        <v>0</v>
      </c>
      <c r="R447" s="80">
        <f t="shared" si="276"/>
        <v>0</v>
      </c>
      <c r="S447" s="322">
        <f t="shared" si="276"/>
        <v>0</v>
      </c>
      <c r="T447" s="322">
        <f t="shared" si="277"/>
        <v>0</v>
      </c>
    </row>
    <row r="448" spans="1:20" s="320" customFormat="1" ht="16.149999999999999" customHeight="1">
      <c r="A448" s="23" t="s">
        <v>144</v>
      </c>
      <c r="B448" s="80">
        <f>種目一覧!E391</f>
        <v>0</v>
      </c>
      <c r="C448" s="80">
        <f>種目一覧!G391</f>
        <v>0</v>
      </c>
      <c r="D448" s="80">
        <f>種目一覧!F391</f>
        <v>0</v>
      </c>
      <c r="E448" s="321" t="str">
        <f t="shared" si="272"/>
        <v/>
      </c>
      <c r="F448" s="26" t="str">
        <f>種目一覧!H391</f>
        <v>40-200R</v>
      </c>
      <c r="H448" s="322">
        <f>種目一覧!L391</f>
        <v>99999</v>
      </c>
      <c r="I448" s="323" t="str">
        <f t="shared" si="273"/>
        <v/>
      </c>
      <c r="J448" s="323"/>
      <c r="K448" s="322">
        <f t="shared" si="274"/>
        <v>99999</v>
      </c>
      <c r="L448" s="292" t="str">
        <f t="shared" si="275"/>
        <v/>
      </c>
      <c r="M448" s="324">
        <v>0</v>
      </c>
      <c r="N448" s="325">
        <f t="shared" si="276"/>
        <v>0</v>
      </c>
      <c r="O448" s="322">
        <f t="shared" si="276"/>
        <v>0</v>
      </c>
      <c r="P448" s="80">
        <f t="shared" si="276"/>
        <v>0</v>
      </c>
      <c r="Q448" s="80">
        <f t="shared" si="276"/>
        <v>0</v>
      </c>
      <c r="R448" s="80">
        <f t="shared" si="276"/>
        <v>0</v>
      </c>
      <c r="S448" s="322">
        <f t="shared" si="276"/>
        <v>0</v>
      </c>
      <c r="T448" s="322">
        <f t="shared" si="277"/>
        <v>0</v>
      </c>
    </row>
    <row r="449" spans="1:20" s="320" customFormat="1" ht="16.149999999999999" customHeight="1">
      <c r="A449" s="23" t="s">
        <v>144</v>
      </c>
      <c r="B449" s="80">
        <f>種目一覧!E392</f>
        <v>0</v>
      </c>
      <c r="C449" s="80">
        <f>種目一覧!G392</f>
        <v>0</v>
      </c>
      <c r="D449" s="80">
        <f>種目一覧!F392</f>
        <v>0</v>
      </c>
      <c r="E449" s="321" t="str">
        <f t="shared" si="272"/>
        <v/>
      </c>
      <c r="F449" s="26" t="str">
        <f>種目一覧!H392</f>
        <v>40-200R</v>
      </c>
      <c r="H449" s="322">
        <f>種目一覧!L392</f>
        <v>99999</v>
      </c>
      <c r="I449" s="323" t="str">
        <f t="shared" si="273"/>
        <v/>
      </c>
      <c r="J449" s="323"/>
      <c r="K449" s="322">
        <f t="shared" si="274"/>
        <v>99999</v>
      </c>
      <c r="L449" s="292" t="str">
        <f t="shared" si="275"/>
        <v/>
      </c>
      <c r="M449" s="324">
        <v>0</v>
      </c>
      <c r="N449" s="325">
        <f t="shared" si="276"/>
        <v>0</v>
      </c>
      <c r="O449" s="322">
        <f t="shared" si="276"/>
        <v>0</v>
      </c>
      <c r="P449" s="80">
        <f t="shared" si="276"/>
        <v>0</v>
      </c>
      <c r="Q449" s="80">
        <f t="shared" si="276"/>
        <v>0</v>
      </c>
      <c r="R449" s="80">
        <f t="shared" si="276"/>
        <v>0</v>
      </c>
      <c r="S449" s="322">
        <f t="shared" si="276"/>
        <v>0</v>
      </c>
      <c r="T449" s="322">
        <f t="shared" si="277"/>
        <v>0</v>
      </c>
    </row>
    <row r="450" spans="1:20" s="320" customFormat="1" ht="16.149999999999999" customHeight="1">
      <c r="A450" s="23" t="s">
        <v>144</v>
      </c>
      <c r="B450" s="80">
        <f>種目一覧!E393</f>
        <v>0</v>
      </c>
      <c r="C450" s="80">
        <f>種目一覧!G393</f>
        <v>0</v>
      </c>
      <c r="D450" s="80">
        <f>種目一覧!F393</f>
        <v>0</v>
      </c>
      <c r="E450" s="321" t="str">
        <f t="shared" si="272"/>
        <v/>
      </c>
      <c r="F450" s="26" t="str">
        <f>種目一覧!H393</f>
        <v>40-200R</v>
      </c>
      <c r="H450" s="322">
        <f>種目一覧!L393</f>
        <v>99999</v>
      </c>
      <c r="I450" s="323" t="str">
        <f t="shared" si="273"/>
        <v/>
      </c>
      <c r="J450" s="323"/>
      <c r="K450" s="322">
        <f t="shared" si="274"/>
        <v>99999</v>
      </c>
      <c r="L450" s="292" t="str">
        <f t="shared" si="275"/>
        <v/>
      </c>
      <c r="M450" s="324">
        <v>0</v>
      </c>
      <c r="N450" s="325">
        <f t="shared" si="276"/>
        <v>0</v>
      </c>
      <c r="O450" s="322">
        <f t="shared" si="276"/>
        <v>0</v>
      </c>
      <c r="P450" s="80">
        <f t="shared" si="276"/>
        <v>0</v>
      </c>
      <c r="Q450" s="80">
        <f t="shared" si="276"/>
        <v>0</v>
      </c>
      <c r="R450" s="80">
        <f t="shared" si="276"/>
        <v>0</v>
      </c>
      <c r="S450" s="322">
        <f t="shared" si="276"/>
        <v>0</v>
      </c>
      <c r="T450" s="322">
        <f t="shared" si="277"/>
        <v>0</v>
      </c>
    </row>
    <row r="451" spans="1:20" s="320" customFormat="1" ht="16.149999999999999" customHeight="1">
      <c r="A451" s="327" t="s">
        <v>144</v>
      </c>
      <c r="B451" s="334">
        <f>種目一覧!E394</f>
        <v>0</v>
      </c>
      <c r="C451" s="334">
        <f>種目一覧!G394</f>
        <v>0</v>
      </c>
      <c r="D451" s="334">
        <f>種目一覧!F394</f>
        <v>0</v>
      </c>
      <c r="E451" s="329" t="str">
        <f t="shared" si="272"/>
        <v/>
      </c>
      <c r="F451" s="42" t="str">
        <f>種目一覧!H394</f>
        <v>40-200R</v>
      </c>
      <c r="H451" s="330">
        <f>種目一覧!L394</f>
        <v>99999</v>
      </c>
      <c r="I451" s="331" t="str">
        <f t="shared" si="273"/>
        <v/>
      </c>
      <c r="J451" s="331"/>
      <c r="K451" s="330">
        <f t="shared" si="274"/>
        <v>99999</v>
      </c>
      <c r="L451" s="303" t="str">
        <f t="shared" si="275"/>
        <v/>
      </c>
      <c r="M451" s="332">
        <v>0</v>
      </c>
      <c r="N451" s="333">
        <f t="shared" si="276"/>
        <v>0</v>
      </c>
      <c r="O451" s="330">
        <f t="shared" si="276"/>
        <v>0</v>
      </c>
      <c r="P451" s="334">
        <f t="shared" si="276"/>
        <v>0</v>
      </c>
      <c r="Q451" s="334">
        <f t="shared" si="276"/>
        <v>0</v>
      </c>
      <c r="R451" s="334">
        <f t="shared" si="276"/>
        <v>0</v>
      </c>
      <c r="S451" s="330">
        <f t="shared" si="276"/>
        <v>0</v>
      </c>
      <c r="T451" s="330">
        <f t="shared" si="277"/>
        <v>0</v>
      </c>
    </row>
    <row r="452" spans="1:20" s="306" customFormat="1" ht="16.149999999999999" customHeight="1">
      <c r="A452" s="307" t="s">
        <v>144</v>
      </c>
      <c r="B452" s="211" t="s">
        <v>456</v>
      </c>
      <c r="C452" s="308">
        <v>15102</v>
      </c>
      <c r="F452" s="211" t="str">
        <f>F451</f>
        <v>40-200R</v>
      </c>
      <c r="G452" s="211" t="s">
        <v>466</v>
      </c>
      <c r="N452" s="309">
        <f t="shared" ref="N452:S452" si="278">SUM(N445:N451)</f>
        <v>0</v>
      </c>
      <c r="O452" s="310">
        <f t="shared" si="278"/>
        <v>0</v>
      </c>
      <c r="P452" s="308">
        <f t="shared" si="278"/>
        <v>0</v>
      </c>
      <c r="Q452" s="308">
        <f t="shared" si="278"/>
        <v>0</v>
      </c>
      <c r="R452" s="308">
        <f t="shared" si="278"/>
        <v>0</v>
      </c>
      <c r="S452" s="310">
        <f t="shared" si="278"/>
        <v>0</v>
      </c>
    </row>
    <row r="453" spans="1:20" s="242" customFormat="1" ht="16.149999999999999" customHeight="1">
      <c r="A453" s="335" t="s">
        <v>146</v>
      </c>
      <c r="B453" s="335" t="str">
        <f>種目一覧!E395</f>
        <v>三菱UFJ銀行</v>
      </c>
      <c r="C453" s="335" t="str">
        <f>種目一覧!G395</f>
        <v>しものそん　としひさ</v>
      </c>
      <c r="D453" s="335" t="str">
        <f>種目一覧!F395</f>
        <v>下之園　利尚</v>
      </c>
      <c r="E453" s="335" t="str">
        <f t="shared" ref="E453:E466" si="279">IF(K453&lt;=C$467,"※","")</f>
        <v/>
      </c>
      <c r="F453" s="335" t="str">
        <f>種目一覧!H395</f>
        <v>50-25Fr</v>
      </c>
      <c r="H453" s="337">
        <f>種目一覧!L395</f>
        <v>99999</v>
      </c>
      <c r="I453" s="337">
        <f>IF(H395=99999,"",RANK(H453,H$453:H$466,1))</f>
        <v>1</v>
      </c>
      <c r="J453" s="337">
        <v>1</v>
      </c>
      <c r="K453" s="339">
        <f t="shared" ref="K453:K466" si="280">IF(J453="",99999,IF(J453&gt;2,99999,H453))</f>
        <v>99999</v>
      </c>
      <c r="L453" s="340" t="str">
        <f t="shared" ref="L453:L466" si="281">IF(K453=99999,"",RANK(K453,K$453:K$466,1))</f>
        <v/>
      </c>
      <c r="M453" s="341">
        <f t="shared" ref="M453:M466" si="282">IF(L453="",0,IF(L453=1,7,IF(L453=2,6,IF(L453=3,5,IF(L453=4,4,IF(L453=5,3,IF(L453=6,2,IF(L453=7,1,0))))))))</f>
        <v>0</v>
      </c>
      <c r="N453" s="342">
        <f t="shared" ref="N453:S466" si="283">IF($B453=N$2,$M453,0)</f>
        <v>0</v>
      </c>
      <c r="O453" s="337">
        <f t="shared" si="283"/>
        <v>0</v>
      </c>
      <c r="P453" s="336">
        <f t="shared" si="283"/>
        <v>0</v>
      </c>
      <c r="Q453" s="336">
        <f t="shared" si="283"/>
        <v>0</v>
      </c>
      <c r="R453" s="336">
        <f t="shared" si="283"/>
        <v>0</v>
      </c>
      <c r="S453" s="337">
        <f t="shared" si="283"/>
        <v>0</v>
      </c>
      <c r="T453" s="337">
        <f t="shared" ref="T453:T466" si="284">SUM(N453:S453)-M453</f>
        <v>0</v>
      </c>
    </row>
    <row r="454" spans="1:20" s="242" customFormat="1" ht="16.149999999999999" customHeight="1">
      <c r="A454" s="289" t="s">
        <v>146</v>
      </c>
      <c r="B454" s="289" t="str">
        <f>種目一覧!E396</f>
        <v>三菱UFJ銀行</v>
      </c>
      <c r="C454" s="289" t="str">
        <f>種目一覧!G396</f>
        <v>もとよし　やすあき</v>
      </c>
      <c r="D454" s="289" t="str">
        <f>種目一覧!F396</f>
        <v>本吉　康昭</v>
      </c>
      <c r="E454" s="289" t="str">
        <f t="shared" si="279"/>
        <v/>
      </c>
      <c r="F454" s="289" t="str">
        <f>種目一覧!H403</f>
        <v>50-25Fr</v>
      </c>
      <c r="H454" s="242">
        <f>種目一覧!L396</f>
        <v>99999</v>
      </c>
      <c r="I454" s="290" t="str">
        <f t="shared" ref="I454:I466" si="285">IF(H454=99999,"",RANK(H454,H$453:H$466,1))</f>
        <v/>
      </c>
      <c r="J454" s="290"/>
      <c r="K454" s="295">
        <f t="shared" si="280"/>
        <v>99999</v>
      </c>
      <c r="L454" s="292" t="str">
        <f t="shared" si="281"/>
        <v/>
      </c>
      <c r="M454" s="296">
        <f t="shared" si="282"/>
        <v>0</v>
      </c>
      <c r="N454" s="297">
        <f t="shared" si="283"/>
        <v>0</v>
      </c>
      <c r="O454" s="242">
        <f t="shared" si="283"/>
        <v>0</v>
      </c>
      <c r="P454" s="287">
        <f t="shared" si="283"/>
        <v>0</v>
      </c>
      <c r="Q454" s="287">
        <f t="shared" si="283"/>
        <v>0</v>
      </c>
      <c r="R454" s="287">
        <f t="shared" si="283"/>
        <v>0</v>
      </c>
      <c r="S454" s="242">
        <f t="shared" si="283"/>
        <v>0</v>
      </c>
      <c r="T454" s="242">
        <f t="shared" si="284"/>
        <v>0</v>
      </c>
    </row>
    <row r="455" spans="1:20" s="242" customFormat="1" ht="16.149999999999999" customHeight="1">
      <c r="A455" s="289" t="s">
        <v>146</v>
      </c>
      <c r="B455" s="289" t="str">
        <f>種目一覧!E397</f>
        <v>三菱UFJ信託</v>
      </c>
      <c r="C455" s="289" t="str">
        <f>種目一覧!G397</f>
        <v>いわさき  たけし</v>
      </c>
      <c r="D455" s="289" t="str">
        <f>種目一覧!F397</f>
        <v>岩崎　剛士</v>
      </c>
      <c r="E455" s="289" t="str">
        <f t="shared" si="279"/>
        <v/>
      </c>
      <c r="F455" s="289" t="str">
        <f>種目一覧!H404</f>
        <v>50-25Fr</v>
      </c>
      <c r="H455" s="242">
        <f>種目一覧!L397</f>
        <v>99999</v>
      </c>
      <c r="I455" s="290" t="str">
        <f t="shared" si="285"/>
        <v/>
      </c>
      <c r="J455" s="290"/>
      <c r="K455" s="295">
        <f t="shared" si="280"/>
        <v>99999</v>
      </c>
      <c r="L455" s="292" t="str">
        <f t="shared" si="281"/>
        <v/>
      </c>
      <c r="M455" s="296">
        <f t="shared" si="282"/>
        <v>0</v>
      </c>
      <c r="N455" s="297">
        <f t="shared" si="283"/>
        <v>0</v>
      </c>
      <c r="O455" s="242">
        <f t="shared" si="283"/>
        <v>0</v>
      </c>
      <c r="P455" s="287">
        <f t="shared" si="283"/>
        <v>0</v>
      </c>
      <c r="Q455" s="287">
        <f t="shared" si="283"/>
        <v>0</v>
      </c>
      <c r="R455" s="287">
        <f t="shared" si="283"/>
        <v>0</v>
      </c>
      <c r="S455" s="242">
        <f t="shared" si="283"/>
        <v>0</v>
      </c>
      <c r="T455" s="242">
        <f t="shared" si="284"/>
        <v>0</v>
      </c>
    </row>
    <row r="456" spans="1:20" s="242" customFormat="1" ht="16.149999999999999" customHeight="1">
      <c r="A456" s="289" t="s">
        <v>146</v>
      </c>
      <c r="B456" s="289" t="str">
        <f>種目一覧!E398</f>
        <v>みずほ</v>
      </c>
      <c r="C456" s="289" t="str">
        <f>種目一覧!G398</f>
        <v>うすい　じゅんと</v>
      </c>
      <c r="D456" s="289" t="str">
        <f>種目一覧!F398</f>
        <v>臼井　純人</v>
      </c>
      <c r="E456" s="289" t="str">
        <f t="shared" si="279"/>
        <v/>
      </c>
      <c r="F456" s="289" t="str">
        <f>種目一覧!H405</f>
        <v>50-25Fr</v>
      </c>
      <c r="H456" s="242">
        <f>種目一覧!L398</f>
        <v>99999</v>
      </c>
      <c r="I456" s="290" t="str">
        <f t="shared" si="285"/>
        <v/>
      </c>
      <c r="J456" s="290"/>
      <c r="K456" s="295">
        <f t="shared" si="280"/>
        <v>99999</v>
      </c>
      <c r="L456" s="292" t="str">
        <f t="shared" si="281"/>
        <v/>
      </c>
      <c r="M456" s="296">
        <f t="shared" si="282"/>
        <v>0</v>
      </c>
      <c r="N456" s="297">
        <f t="shared" si="283"/>
        <v>0</v>
      </c>
      <c r="O456" s="242">
        <f t="shared" si="283"/>
        <v>0</v>
      </c>
      <c r="P456" s="287">
        <f t="shared" si="283"/>
        <v>0</v>
      </c>
      <c r="Q456" s="287">
        <f t="shared" si="283"/>
        <v>0</v>
      </c>
      <c r="R456" s="287">
        <f t="shared" si="283"/>
        <v>0</v>
      </c>
      <c r="S456" s="242">
        <f t="shared" si="283"/>
        <v>0</v>
      </c>
      <c r="T456" s="242">
        <f t="shared" si="284"/>
        <v>0</v>
      </c>
    </row>
    <row r="457" spans="1:20" s="242" customFormat="1" ht="16.149999999999999" customHeight="1">
      <c r="A457" s="289" t="s">
        <v>146</v>
      </c>
      <c r="B457" s="289" t="str">
        <f>種目一覧!E399</f>
        <v>　</v>
      </c>
      <c r="C457" s="289">
        <f>種目一覧!G399</f>
        <v>0</v>
      </c>
      <c r="D457" s="289" t="str">
        <f>種目一覧!F399</f>
        <v>　</v>
      </c>
      <c r="E457" s="289" t="str">
        <f t="shared" si="279"/>
        <v/>
      </c>
      <c r="F457" s="289" t="str">
        <f>種目一覧!H406</f>
        <v>50-25Fr</v>
      </c>
      <c r="H457" s="242">
        <f>種目一覧!L399</f>
        <v>99999</v>
      </c>
      <c r="I457" s="290" t="str">
        <f t="shared" si="285"/>
        <v/>
      </c>
      <c r="J457" s="290"/>
      <c r="K457" s="295">
        <f t="shared" si="280"/>
        <v>99999</v>
      </c>
      <c r="L457" s="292" t="str">
        <f t="shared" si="281"/>
        <v/>
      </c>
      <c r="M457" s="296">
        <f t="shared" si="282"/>
        <v>0</v>
      </c>
      <c r="N457" s="297">
        <f t="shared" si="283"/>
        <v>0</v>
      </c>
      <c r="O457" s="242">
        <f t="shared" si="283"/>
        <v>0</v>
      </c>
      <c r="P457" s="287">
        <f t="shared" si="283"/>
        <v>0</v>
      </c>
      <c r="Q457" s="287">
        <f t="shared" si="283"/>
        <v>0</v>
      </c>
      <c r="R457" s="287">
        <f t="shared" si="283"/>
        <v>0</v>
      </c>
      <c r="S457" s="242">
        <f t="shared" si="283"/>
        <v>0</v>
      </c>
      <c r="T457" s="242">
        <f t="shared" si="284"/>
        <v>0</v>
      </c>
    </row>
    <row r="458" spans="1:20" s="242" customFormat="1" ht="16.149999999999999" customHeight="1">
      <c r="A458" s="289" t="s">
        <v>146</v>
      </c>
      <c r="B458" s="289" t="str">
        <f>種目一覧!E400</f>
        <v>　</v>
      </c>
      <c r="C458" s="289">
        <f>種目一覧!G400</f>
        <v>0</v>
      </c>
      <c r="D458" s="289" t="str">
        <f>種目一覧!F400</f>
        <v>　</v>
      </c>
      <c r="E458" s="289" t="str">
        <f t="shared" si="279"/>
        <v/>
      </c>
      <c r="F458" s="289" t="str">
        <f>種目一覧!H407</f>
        <v>50-25Fr</v>
      </c>
      <c r="H458" s="242">
        <f>種目一覧!L400</f>
        <v>99999</v>
      </c>
      <c r="I458" s="290" t="str">
        <f t="shared" si="285"/>
        <v/>
      </c>
      <c r="J458" s="290"/>
      <c r="K458" s="295">
        <f t="shared" si="280"/>
        <v>99999</v>
      </c>
      <c r="L458" s="292" t="str">
        <f t="shared" si="281"/>
        <v/>
      </c>
      <c r="M458" s="296">
        <f t="shared" si="282"/>
        <v>0</v>
      </c>
      <c r="N458" s="297">
        <f t="shared" si="283"/>
        <v>0</v>
      </c>
      <c r="O458" s="242">
        <f t="shared" si="283"/>
        <v>0</v>
      </c>
      <c r="P458" s="287">
        <f t="shared" si="283"/>
        <v>0</v>
      </c>
      <c r="Q458" s="287">
        <f t="shared" si="283"/>
        <v>0</v>
      </c>
      <c r="R458" s="287">
        <f t="shared" si="283"/>
        <v>0</v>
      </c>
      <c r="S458" s="242">
        <f t="shared" si="283"/>
        <v>0</v>
      </c>
      <c r="T458" s="242">
        <f t="shared" si="284"/>
        <v>0</v>
      </c>
    </row>
    <row r="459" spans="1:20" s="242" customFormat="1" ht="16.149999999999999" customHeight="1">
      <c r="A459" s="289" t="s">
        <v>146</v>
      </c>
      <c r="B459" s="289" t="str">
        <f>種目一覧!E401</f>
        <v>　</v>
      </c>
      <c r="C459" s="289">
        <f>種目一覧!G401</f>
        <v>0</v>
      </c>
      <c r="D459" s="289" t="str">
        <f>種目一覧!F401</f>
        <v>　</v>
      </c>
      <c r="E459" s="289" t="str">
        <f t="shared" si="279"/>
        <v/>
      </c>
      <c r="F459" s="289" t="str">
        <f>種目一覧!H408</f>
        <v>50-25Fr</v>
      </c>
      <c r="H459" s="242">
        <f>種目一覧!L401</f>
        <v>99999</v>
      </c>
      <c r="I459" s="290" t="str">
        <f t="shared" si="285"/>
        <v/>
      </c>
      <c r="J459" s="290"/>
      <c r="K459" s="295">
        <f t="shared" si="280"/>
        <v>99999</v>
      </c>
      <c r="L459" s="292" t="str">
        <f t="shared" si="281"/>
        <v/>
      </c>
      <c r="M459" s="296">
        <f t="shared" si="282"/>
        <v>0</v>
      </c>
      <c r="N459" s="297">
        <f t="shared" si="283"/>
        <v>0</v>
      </c>
      <c r="O459" s="242">
        <f t="shared" si="283"/>
        <v>0</v>
      </c>
      <c r="P459" s="287">
        <f t="shared" si="283"/>
        <v>0</v>
      </c>
      <c r="Q459" s="287">
        <f t="shared" si="283"/>
        <v>0</v>
      </c>
      <c r="R459" s="287">
        <f t="shared" si="283"/>
        <v>0</v>
      </c>
      <c r="S459" s="242">
        <f t="shared" si="283"/>
        <v>0</v>
      </c>
      <c r="T459" s="242">
        <f t="shared" si="284"/>
        <v>0</v>
      </c>
    </row>
    <row r="460" spans="1:20" s="242" customFormat="1" ht="16.149999999999999" customHeight="1">
      <c r="A460" s="289" t="s">
        <v>146</v>
      </c>
      <c r="B460" s="289" t="str">
        <f>種目一覧!E402</f>
        <v>みずほ</v>
      </c>
      <c r="C460" s="289" t="str">
        <f>種目一覧!G402</f>
        <v>なかがわ　こうすけ</v>
      </c>
      <c r="D460" s="289" t="str">
        <f>種目一覧!F402</f>
        <v>中川　浩輔</v>
      </c>
      <c r="E460" s="289" t="str">
        <f t="shared" si="279"/>
        <v/>
      </c>
      <c r="F460" s="289" t="str">
        <f>種目一覧!H409</f>
        <v>50-25Ba</v>
      </c>
      <c r="H460" s="242">
        <f>種目一覧!L402</f>
        <v>99999</v>
      </c>
      <c r="I460" s="290" t="str">
        <f t="shared" si="285"/>
        <v/>
      </c>
      <c r="J460" s="290"/>
      <c r="K460" s="295">
        <f t="shared" si="280"/>
        <v>99999</v>
      </c>
      <c r="L460" s="292" t="str">
        <f t="shared" si="281"/>
        <v/>
      </c>
      <c r="M460" s="296">
        <f t="shared" si="282"/>
        <v>0</v>
      </c>
      <c r="N460" s="297">
        <f t="shared" si="283"/>
        <v>0</v>
      </c>
      <c r="O460" s="242">
        <f t="shared" si="283"/>
        <v>0</v>
      </c>
      <c r="P460" s="287">
        <f t="shared" si="283"/>
        <v>0</v>
      </c>
      <c r="Q460" s="287">
        <f t="shared" si="283"/>
        <v>0</v>
      </c>
      <c r="R460" s="287">
        <f t="shared" si="283"/>
        <v>0</v>
      </c>
      <c r="S460" s="242">
        <f t="shared" si="283"/>
        <v>0</v>
      </c>
      <c r="T460" s="242">
        <f t="shared" si="284"/>
        <v>0</v>
      </c>
    </row>
    <row r="461" spans="1:20" s="242" customFormat="1" ht="16.149999999999999" customHeight="1">
      <c r="A461" s="289" t="s">
        <v>146</v>
      </c>
      <c r="B461" s="289" t="str">
        <f>種目一覧!E403</f>
        <v>みずほ</v>
      </c>
      <c r="C461" s="289" t="str">
        <f>種目一覧!G403</f>
        <v>やながわ　えいじ</v>
      </c>
      <c r="D461" s="289" t="str">
        <f>種目一覧!F403</f>
        <v>柳川　栄治</v>
      </c>
      <c r="E461" s="289" t="str">
        <f t="shared" si="279"/>
        <v/>
      </c>
      <c r="F461" s="289" t="str">
        <f>種目一覧!H410</f>
        <v>50-25Ba</v>
      </c>
      <c r="H461" s="242">
        <f>種目一覧!L403</f>
        <v>99999</v>
      </c>
      <c r="I461" s="290" t="str">
        <f t="shared" si="285"/>
        <v/>
      </c>
      <c r="J461" s="290"/>
      <c r="K461" s="295">
        <f t="shared" si="280"/>
        <v>99999</v>
      </c>
      <c r="L461" s="292" t="str">
        <f t="shared" si="281"/>
        <v/>
      </c>
      <c r="M461" s="296">
        <f t="shared" si="282"/>
        <v>0</v>
      </c>
      <c r="N461" s="297">
        <f t="shared" si="283"/>
        <v>0</v>
      </c>
      <c r="O461" s="242">
        <f t="shared" si="283"/>
        <v>0</v>
      </c>
      <c r="P461" s="287">
        <f t="shared" si="283"/>
        <v>0</v>
      </c>
      <c r="Q461" s="287">
        <f t="shared" si="283"/>
        <v>0</v>
      </c>
      <c r="R461" s="287">
        <f t="shared" si="283"/>
        <v>0</v>
      </c>
      <c r="S461" s="242">
        <f t="shared" si="283"/>
        <v>0</v>
      </c>
      <c r="T461" s="242">
        <f t="shared" si="284"/>
        <v>0</v>
      </c>
    </row>
    <row r="462" spans="1:20" s="242" customFormat="1" ht="16.149999999999999" customHeight="1">
      <c r="A462" s="289" t="s">
        <v>146</v>
      </c>
      <c r="B462" s="289" t="str">
        <f>種目一覧!E404</f>
        <v>三井住友信託</v>
      </c>
      <c r="C462" s="289" t="str">
        <f>種目一覧!G404</f>
        <v>わたなべ　ひろあき</v>
      </c>
      <c r="D462" s="289" t="str">
        <f>種目一覧!F404</f>
        <v>渡邉　博明</v>
      </c>
      <c r="E462" s="289" t="str">
        <f t="shared" si="279"/>
        <v/>
      </c>
      <c r="F462" s="289" t="str">
        <f>種目一覧!H411</f>
        <v>50-25Ba</v>
      </c>
      <c r="H462" s="242">
        <f>種目一覧!L404</f>
        <v>99999</v>
      </c>
      <c r="I462" s="290" t="str">
        <f t="shared" si="285"/>
        <v/>
      </c>
      <c r="J462" s="290"/>
      <c r="K462" s="295">
        <f t="shared" si="280"/>
        <v>99999</v>
      </c>
      <c r="L462" s="292" t="str">
        <f t="shared" si="281"/>
        <v/>
      </c>
      <c r="M462" s="296">
        <f t="shared" si="282"/>
        <v>0</v>
      </c>
      <c r="N462" s="297">
        <f t="shared" si="283"/>
        <v>0</v>
      </c>
      <c r="O462" s="242">
        <f t="shared" si="283"/>
        <v>0</v>
      </c>
      <c r="P462" s="287">
        <f t="shared" si="283"/>
        <v>0</v>
      </c>
      <c r="Q462" s="287">
        <f t="shared" si="283"/>
        <v>0</v>
      </c>
      <c r="R462" s="287">
        <f t="shared" si="283"/>
        <v>0</v>
      </c>
      <c r="S462" s="242">
        <f t="shared" si="283"/>
        <v>0</v>
      </c>
      <c r="T462" s="242">
        <f t="shared" si="284"/>
        <v>0</v>
      </c>
    </row>
    <row r="463" spans="1:20" s="242" customFormat="1" ht="16.149999999999999" customHeight="1">
      <c r="A463" s="289" t="s">
        <v>146</v>
      </c>
      <c r="B463" s="289" t="str">
        <f>種目一覧!E405</f>
        <v>みずほ</v>
      </c>
      <c r="C463" s="289" t="str">
        <f>種目一覧!G405</f>
        <v>あかば　しゅんいち</v>
      </c>
      <c r="D463" s="289" t="str">
        <f>種目一覧!F405</f>
        <v>赤羽　俊一</v>
      </c>
      <c r="E463" s="289" t="str">
        <f t="shared" si="279"/>
        <v/>
      </c>
      <c r="F463" s="289" t="str">
        <f>種目一覧!H412</f>
        <v>50-25Ba</v>
      </c>
      <c r="H463" s="242">
        <f>種目一覧!L405</f>
        <v>99999</v>
      </c>
      <c r="I463" s="290" t="str">
        <f t="shared" si="285"/>
        <v/>
      </c>
      <c r="J463" s="290"/>
      <c r="K463" s="295">
        <f t="shared" si="280"/>
        <v>99999</v>
      </c>
      <c r="L463" s="292" t="str">
        <f t="shared" si="281"/>
        <v/>
      </c>
      <c r="M463" s="296">
        <f t="shared" si="282"/>
        <v>0</v>
      </c>
      <c r="N463" s="297">
        <f t="shared" si="283"/>
        <v>0</v>
      </c>
      <c r="O463" s="242">
        <f t="shared" si="283"/>
        <v>0</v>
      </c>
      <c r="P463" s="287">
        <f t="shared" si="283"/>
        <v>0</v>
      </c>
      <c r="Q463" s="287">
        <f t="shared" si="283"/>
        <v>0</v>
      </c>
      <c r="R463" s="287">
        <f t="shared" si="283"/>
        <v>0</v>
      </c>
      <c r="S463" s="242">
        <f t="shared" si="283"/>
        <v>0</v>
      </c>
      <c r="T463" s="242">
        <f t="shared" si="284"/>
        <v>0</v>
      </c>
    </row>
    <row r="464" spans="1:20" s="242" customFormat="1" ht="16.149999999999999" customHeight="1">
      <c r="A464" s="289" t="s">
        <v>146</v>
      </c>
      <c r="B464" s="289" t="str">
        <f>種目一覧!E406</f>
        <v>　</v>
      </c>
      <c r="C464" s="289">
        <f>種目一覧!G406</f>
        <v>0</v>
      </c>
      <c r="D464" s="289" t="str">
        <f>種目一覧!F406</f>
        <v>　</v>
      </c>
      <c r="E464" s="289" t="str">
        <f t="shared" si="279"/>
        <v/>
      </c>
      <c r="F464" s="289" t="str">
        <f>種目一覧!H413</f>
        <v>50-25Ba</v>
      </c>
      <c r="H464" s="242">
        <f>種目一覧!L406</f>
        <v>99999</v>
      </c>
      <c r="I464" s="290" t="str">
        <f t="shared" si="285"/>
        <v/>
      </c>
      <c r="J464" s="290"/>
      <c r="K464" s="295">
        <f t="shared" si="280"/>
        <v>99999</v>
      </c>
      <c r="L464" s="292" t="str">
        <f t="shared" si="281"/>
        <v/>
      </c>
      <c r="M464" s="296">
        <f t="shared" si="282"/>
        <v>0</v>
      </c>
      <c r="N464" s="297">
        <f t="shared" si="283"/>
        <v>0</v>
      </c>
      <c r="O464" s="242">
        <f t="shared" si="283"/>
        <v>0</v>
      </c>
      <c r="P464" s="287">
        <f t="shared" si="283"/>
        <v>0</v>
      </c>
      <c r="Q464" s="287">
        <f t="shared" si="283"/>
        <v>0</v>
      </c>
      <c r="R464" s="287">
        <f t="shared" si="283"/>
        <v>0</v>
      </c>
      <c r="S464" s="242">
        <f t="shared" si="283"/>
        <v>0</v>
      </c>
      <c r="T464" s="242">
        <f t="shared" si="284"/>
        <v>0</v>
      </c>
    </row>
    <row r="465" spans="1:20" s="242" customFormat="1" ht="16.149999999999999" customHeight="1">
      <c r="A465" s="289" t="s">
        <v>146</v>
      </c>
      <c r="B465" s="289" t="str">
        <f>種目一覧!E407</f>
        <v>　</v>
      </c>
      <c r="C465" s="289">
        <f>種目一覧!G407</f>
        <v>0</v>
      </c>
      <c r="D465" s="289" t="str">
        <f>種目一覧!F407</f>
        <v>　</v>
      </c>
      <c r="E465" s="289" t="str">
        <f t="shared" si="279"/>
        <v/>
      </c>
      <c r="F465" s="289" t="str">
        <f>種目一覧!H414</f>
        <v>50-25Ba</v>
      </c>
      <c r="H465" s="242">
        <f>種目一覧!L407</f>
        <v>99999</v>
      </c>
      <c r="I465" s="290" t="str">
        <f t="shared" si="285"/>
        <v/>
      </c>
      <c r="J465" s="290"/>
      <c r="K465" s="295">
        <f t="shared" si="280"/>
        <v>99999</v>
      </c>
      <c r="L465" s="292" t="str">
        <f t="shared" si="281"/>
        <v/>
      </c>
      <c r="M465" s="296">
        <f t="shared" si="282"/>
        <v>0</v>
      </c>
      <c r="N465" s="297">
        <f t="shared" si="283"/>
        <v>0</v>
      </c>
      <c r="O465" s="242">
        <f t="shared" si="283"/>
        <v>0</v>
      </c>
      <c r="P465" s="287">
        <f t="shared" si="283"/>
        <v>0</v>
      </c>
      <c r="Q465" s="287">
        <f t="shared" si="283"/>
        <v>0</v>
      </c>
      <c r="R465" s="287">
        <f t="shared" si="283"/>
        <v>0</v>
      </c>
      <c r="S465" s="242">
        <f t="shared" si="283"/>
        <v>0</v>
      </c>
      <c r="T465" s="242">
        <f t="shared" si="284"/>
        <v>0</v>
      </c>
    </row>
    <row r="466" spans="1:20" s="242" customFormat="1" ht="16.149999999999999" customHeight="1">
      <c r="A466" s="298" t="s">
        <v>146</v>
      </c>
      <c r="B466" s="298" t="str">
        <f>種目一覧!E408</f>
        <v>　</v>
      </c>
      <c r="C466" s="298">
        <f>種目一覧!G408</f>
        <v>0</v>
      </c>
      <c r="D466" s="298" t="str">
        <f>種目一覧!F408</f>
        <v>　</v>
      </c>
      <c r="E466" s="298" t="str">
        <f t="shared" si="279"/>
        <v/>
      </c>
      <c r="F466" s="298" t="str">
        <f>種目一覧!H415</f>
        <v>50-25Ba</v>
      </c>
      <c r="H466" s="300">
        <f>種目一覧!L408</f>
        <v>99999</v>
      </c>
      <c r="I466" s="301" t="str">
        <f t="shared" si="285"/>
        <v/>
      </c>
      <c r="J466" s="301"/>
      <c r="K466" s="302">
        <f t="shared" si="280"/>
        <v>99999</v>
      </c>
      <c r="L466" s="303" t="str">
        <f t="shared" si="281"/>
        <v/>
      </c>
      <c r="M466" s="304">
        <f t="shared" si="282"/>
        <v>0</v>
      </c>
      <c r="N466" s="305">
        <f t="shared" si="283"/>
        <v>0</v>
      </c>
      <c r="O466" s="300">
        <f t="shared" si="283"/>
        <v>0</v>
      </c>
      <c r="P466" s="299">
        <f t="shared" si="283"/>
        <v>0</v>
      </c>
      <c r="Q466" s="299">
        <f t="shared" si="283"/>
        <v>0</v>
      </c>
      <c r="R466" s="299">
        <f t="shared" si="283"/>
        <v>0</v>
      </c>
      <c r="S466" s="300">
        <f t="shared" si="283"/>
        <v>0</v>
      </c>
      <c r="T466" s="300">
        <f t="shared" si="284"/>
        <v>0</v>
      </c>
    </row>
    <row r="467" spans="1:20" s="306" customFormat="1" ht="16.149999999999999" customHeight="1">
      <c r="A467" s="307" t="s">
        <v>146</v>
      </c>
      <c r="B467" s="211" t="s">
        <v>456</v>
      </c>
      <c r="C467" s="308">
        <v>1290</v>
      </c>
      <c r="F467" s="211" t="str">
        <f>F459</f>
        <v>50-25Fr</v>
      </c>
      <c r="G467" s="211" t="s">
        <v>412</v>
      </c>
      <c r="N467" s="309">
        <f t="shared" ref="N467:S467" si="286">SUM(N453:N459)</f>
        <v>0</v>
      </c>
      <c r="O467" s="310">
        <f t="shared" si="286"/>
        <v>0</v>
      </c>
      <c r="P467" s="308">
        <f t="shared" si="286"/>
        <v>0</v>
      </c>
      <c r="Q467" s="308">
        <f t="shared" si="286"/>
        <v>0</v>
      </c>
      <c r="R467" s="308">
        <f t="shared" si="286"/>
        <v>0</v>
      </c>
      <c r="S467" s="310">
        <f t="shared" si="286"/>
        <v>0</v>
      </c>
    </row>
    <row r="468" spans="1:20" s="306" customFormat="1" ht="16.149999999999999" customHeight="1">
      <c r="A468" s="44" t="s">
        <v>146</v>
      </c>
      <c r="N468" s="311" t="str">
        <f t="shared" ref="N468:S468" si="287">IF(COUNTIF(N453:N459,"&lt;&gt;0")&gt;2,"警告！","")</f>
        <v/>
      </c>
      <c r="O468" s="312" t="str">
        <f t="shared" si="287"/>
        <v/>
      </c>
      <c r="P468" s="46" t="str">
        <f t="shared" si="287"/>
        <v/>
      </c>
      <c r="Q468" s="46" t="str">
        <f t="shared" si="287"/>
        <v/>
      </c>
      <c r="R468" s="46" t="str">
        <f t="shared" si="287"/>
        <v/>
      </c>
      <c r="S468" s="312" t="str">
        <f t="shared" si="287"/>
        <v/>
      </c>
    </row>
    <row r="469" spans="1:20" s="242" customFormat="1" ht="16.149999999999999" customHeight="1">
      <c r="A469" s="313" t="s">
        <v>61</v>
      </c>
      <c r="B469" s="313" t="str">
        <f>種目一覧!E409</f>
        <v>みずほ</v>
      </c>
      <c r="C469" s="313" t="str">
        <f>種目一覧!G409</f>
        <v>ふじえ　ひろかず</v>
      </c>
      <c r="D469" s="313" t="str">
        <f>種目一覧!F409</f>
        <v>藤江　弘和</v>
      </c>
      <c r="E469" s="313" t="str">
        <f t="shared" ref="E469:E475" si="288">IF(K469&lt;=C$476,"※","")</f>
        <v/>
      </c>
      <c r="F469" s="313" t="str">
        <f>種目一覧!H409</f>
        <v>50-25Ba</v>
      </c>
      <c r="H469" s="314">
        <f>種目一覧!L409</f>
        <v>99999</v>
      </c>
      <c r="I469" s="315" t="str">
        <f t="shared" ref="I469:I475" si="289">IF(H469=99999,"",RANK(H469,H$469:H$475,1))</f>
        <v/>
      </c>
      <c r="J469" s="315"/>
      <c r="K469" s="316">
        <f t="shared" ref="K469:K475" si="290">IF(J469="",99999,IF(J469&gt;2,99999,H469))</f>
        <v>99999</v>
      </c>
      <c r="L469" s="292" t="str">
        <f t="shared" ref="L469:L475" si="291">IF(K469=99999,"",RANK(K469,K$469:K$475,1))</f>
        <v/>
      </c>
      <c r="M469" s="317">
        <f t="shared" ref="M469:M475" si="292">IF(L469="",0,IF(L469=1,7,IF(L469=2,6,IF(L469=3,5,IF(L469=4,4,IF(L469=5,3,IF(L469=6,2,IF(L469=7,1,0))))))))</f>
        <v>0</v>
      </c>
      <c r="N469" s="318">
        <f t="shared" ref="N469:S475" si="293">IF($B469=N$2,$M469,0)</f>
        <v>0</v>
      </c>
      <c r="O469" s="314">
        <f t="shared" si="293"/>
        <v>0</v>
      </c>
      <c r="P469" s="319">
        <f t="shared" si="293"/>
        <v>0</v>
      </c>
      <c r="Q469" s="319">
        <f t="shared" si="293"/>
        <v>0</v>
      </c>
      <c r="R469" s="319">
        <f t="shared" si="293"/>
        <v>0</v>
      </c>
      <c r="S469" s="314">
        <f t="shared" si="293"/>
        <v>0</v>
      </c>
      <c r="T469" s="314">
        <f t="shared" ref="T469:T475" si="294">SUM(N469:S469)-M469</f>
        <v>0</v>
      </c>
    </row>
    <row r="470" spans="1:20" s="242" customFormat="1" ht="16.149999999999999" customHeight="1">
      <c r="A470" s="289" t="s">
        <v>61</v>
      </c>
      <c r="B470" s="289" t="str">
        <f>種目一覧!E410</f>
        <v>みずほ</v>
      </c>
      <c r="C470" s="289" t="str">
        <f>種目一覧!G410</f>
        <v>くりはら　ひでき</v>
      </c>
      <c r="D470" s="289" t="str">
        <f>種目一覧!F410</f>
        <v>栗原　秀樹</v>
      </c>
      <c r="E470" s="289" t="str">
        <f t="shared" si="288"/>
        <v/>
      </c>
      <c r="F470" s="289" t="str">
        <f>種目一覧!H410</f>
        <v>50-25Ba</v>
      </c>
      <c r="H470" s="242">
        <f>種目一覧!L410</f>
        <v>99999</v>
      </c>
      <c r="I470" s="290" t="str">
        <f t="shared" si="289"/>
        <v/>
      </c>
      <c r="J470" s="290"/>
      <c r="K470" s="295">
        <f t="shared" si="290"/>
        <v>99999</v>
      </c>
      <c r="L470" s="292" t="str">
        <f t="shared" si="291"/>
        <v/>
      </c>
      <c r="M470" s="296">
        <f t="shared" si="292"/>
        <v>0</v>
      </c>
      <c r="N470" s="297">
        <f t="shared" si="293"/>
        <v>0</v>
      </c>
      <c r="O470" s="242">
        <f t="shared" si="293"/>
        <v>0</v>
      </c>
      <c r="P470" s="287">
        <f t="shared" si="293"/>
        <v>0</v>
      </c>
      <c r="Q470" s="287">
        <f t="shared" si="293"/>
        <v>0</v>
      </c>
      <c r="R470" s="287">
        <f t="shared" si="293"/>
        <v>0</v>
      </c>
      <c r="S470" s="242">
        <f t="shared" si="293"/>
        <v>0</v>
      </c>
      <c r="T470" s="242">
        <f t="shared" si="294"/>
        <v>0</v>
      </c>
    </row>
    <row r="471" spans="1:20" s="242" customFormat="1" ht="16.149999999999999" customHeight="1">
      <c r="A471" s="289" t="s">
        <v>61</v>
      </c>
      <c r="B471" s="289" t="str">
        <f>種目一覧!E411</f>
        <v>三菱UFJ銀行</v>
      </c>
      <c r="C471" s="289" t="str">
        <f>種目一覧!G411</f>
        <v>うつみ　ひろあき</v>
      </c>
      <c r="D471" s="289" t="str">
        <f>種目一覧!F411</f>
        <v>内海　宏明</v>
      </c>
      <c r="E471" s="289" t="str">
        <f t="shared" si="288"/>
        <v/>
      </c>
      <c r="F471" s="289" t="str">
        <f>種目一覧!H411</f>
        <v>50-25Ba</v>
      </c>
      <c r="H471" s="242">
        <f>種目一覧!L411</f>
        <v>99999</v>
      </c>
      <c r="I471" s="290" t="str">
        <f t="shared" si="289"/>
        <v/>
      </c>
      <c r="J471" s="290"/>
      <c r="K471" s="295">
        <f t="shared" si="290"/>
        <v>99999</v>
      </c>
      <c r="L471" s="292" t="str">
        <f t="shared" si="291"/>
        <v/>
      </c>
      <c r="M471" s="296">
        <f t="shared" si="292"/>
        <v>0</v>
      </c>
      <c r="N471" s="297">
        <f t="shared" si="293"/>
        <v>0</v>
      </c>
      <c r="O471" s="242">
        <f t="shared" si="293"/>
        <v>0</v>
      </c>
      <c r="P471" s="287">
        <f t="shared" si="293"/>
        <v>0</v>
      </c>
      <c r="Q471" s="287">
        <f t="shared" si="293"/>
        <v>0</v>
      </c>
      <c r="R471" s="287">
        <f t="shared" si="293"/>
        <v>0</v>
      </c>
      <c r="S471" s="242">
        <f t="shared" si="293"/>
        <v>0</v>
      </c>
      <c r="T471" s="242">
        <f t="shared" si="294"/>
        <v>0</v>
      </c>
    </row>
    <row r="472" spans="1:20" s="242" customFormat="1" ht="16.149999999999999" customHeight="1">
      <c r="A472" s="289" t="s">
        <v>61</v>
      </c>
      <c r="B472" s="289" t="str">
        <f>種目一覧!E412</f>
        <v>　</v>
      </c>
      <c r="C472" s="287">
        <f>種目一覧!G412</f>
        <v>0</v>
      </c>
      <c r="D472" s="289" t="str">
        <f>種目一覧!F412</f>
        <v>　</v>
      </c>
      <c r="E472" s="289" t="str">
        <f t="shared" si="288"/>
        <v/>
      </c>
      <c r="F472" s="289" t="str">
        <f>種目一覧!H412</f>
        <v>50-25Ba</v>
      </c>
      <c r="H472" s="242">
        <f>種目一覧!L412</f>
        <v>99999</v>
      </c>
      <c r="I472" s="290" t="str">
        <f t="shared" si="289"/>
        <v/>
      </c>
      <c r="J472" s="290"/>
      <c r="K472" s="295">
        <f t="shared" si="290"/>
        <v>99999</v>
      </c>
      <c r="L472" s="292" t="str">
        <f t="shared" si="291"/>
        <v/>
      </c>
      <c r="M472" s="296">
        <f t="shared" si="292"/>
        <v>0</v>
      </c>
      <c r="N472" s="297">
        <f t="shared" si="293"/>
        <v>0</v>
      </c>
      <c r="O472" s="242">
        <f t="shared" si="293"/>
        <v>0</v>
      </c>
      <c r="P472" s="287">
        <f t="shared" si="293"/>
        <v>0</v>
      </c>
      <c r="Q472" s="287">
        <f t="shared" si="293"/>
        <v>0</v>
      </c>
      <c r="R472" s="287">
        <f t="shared" si="293"/>
        <v>0</v>
      </c>
      <c r="S472" s="242">
        <f t="shared" si="293"/>
        <v>0</v>
      </c>
      <c r="T472" s="242">
        <f t="shared" si="294"/>
        <v>0</v>
      </c>
    </row>
    <row r="473" spans="1:20" s="242" customFormat="1" ht="16.149999999999999" customHeight="1">
      <c r="A473" s="289" t="s">
        <v>61</v>
      </c>
      <c r="B473" s="289" t="str">
        <f>種目一覧!E413</f>
        <v>　</v>
      </c>
      <c r="C473" s="287">
        <f>種目一覧!G413</f>
        <v>0</v>
      </c>
      <c r="D473" s="289" t="str">
        <f>種目一覧!F413</f>
        <v>　</v>
      </c>
      <c r="E473" s="289" t="str">
        <f t="shared" si="288"/>
        <v/>
      </c>
      <c r="F473" s="289" t="str">
        <f>種目一覧!H413</f>
        <v>50-25Ba</v>
      </c>
      <c r="H473" s="242">
        <f>種目一覧!L413</f>
        <v>99999</v>
      </c>
      <c r="I473" s="290" t="str">
        <f t="shared" si="289"/>
        <v/>
      </c>
      <c r="J473" s="290"/>
      <c r="K473" s="295">
        <f t="shared" si="290"/>
        <v>99999</v>
      </c>
      <c r="L473" s="292" t="str">
        <f t="shared" si="291"/>
        <v/>
      </c>
      <c r="M473" s="296">
        <f t="shared" si="292"/>
        <v>0</v>
      </c>
      <c r="N473" s="297">
        <f t="shared" si="293"/>
        <v>0</v>
      </c>
      <c r="O473" s="242">
        <f t="shared" si="293"/>
        <v>0</v>
      </c>
      <c r="P473" s="287">
        <f t="shared" si="293"/>
        <v>0</v>
      </c>
      <c r="Q473" s="287">
        <f t="shared" si="293"/>
        <v>0</v>
      </c>
      <c r="R473" s="287">
        <f t="shared" si="293"/>
        <v>0</v>
      </c>
      <c r="S473" s="242">
        <f t="shared" si="293"/>
        <v>0</v>
      </c>
      <c r="T473" s="242">
        <f t="shared" si="294"/>
        <v>0</v>
      </c>
    </row>
    <row r="474" spans="1:20" s="242" customFormat="1" ht="16.149999999999999" customHeight="1">
      <c r="A474" s="289" t="s">
        <v>61</v>
      </c>
      <c r="B474" s="289" t="str">
        <f>種目一覧!E414</f>
        <v>　</v>
      </c>
      <c r="C474" s="287">
        <f>種目一覧!G414</f>
        <v>0</v>
      </c>
      <c r="D474" s="289" t="str">
        <f>種目一覧!F414</f>
        <v>　</v>
      </c>
      <c r="E474" s="289" t="str">
        <f t="shared" si="288"/>
        <v/>
      </c>
      <c r="F474" s="289" t="str">
        <f>種目一覧!H414</f>
        <v>50-25Ba</v>
      </c>
      <c r="H474" s="242">
        <f>種目一覧!L414</f>
        <v>99999</v>
      </c>
      <c r="I474" s="290" t="str">
        <f t="shared" si="289"/>
        <v/>
      </c>
      <c r="J474" s="290"/>
      <c r="K474" s="295">
        <f t="shared" si="290"/>
        <v>99999</v>
      </c>
      <c r="L474" s="292" t="str">
        <f t="shared" si="291"/>
        <v/>
      </c>
      <c r="M474" s="296">
        <f t="shared" si="292"/>
        <v>0</v>
      </c>
      <c r="N474" s="297">
        <f t="shared" si="293"/>
        <v>0</v>
      </c>
      <c r="O474" s="242">
        <f t="shared" si="293"/>
        <v>0</v>
      </c>
      <c r="P474" s="287">
        <f t="shared" si="293"/>
        <v>0</v>
      </c>
      <c r="Q474" s="287">
        <f t="shared" si="293"/>
        <v>0</v>
      </c>
      <c r="R474" s="287">
        <f t="shared" si="293"/>
        <v>0</v>
      </c>
      <c r="S474" s="242">
        <f t="shared" si="293"/>
        <v>0</v>
      </c>
      <c r="T474" s="242">
        <f t="shared" si="294"/>
        <v>0</v>
      </c>
    </row>
    <row r="475" spans="1:20" s="242" customFormat="1" ht="16.149999999999999" customHeight="1">
      <c r="A475" s="298" t="s">
        <v>61</v>
      </c>
      <c r="B475" s="299">
        <f>種目一覧!E415</f>
        <v>0</v>
      </c>
      <c r="C475" s="299">
        <f>種目一覧!G415</f>
        <v>0</v>
      </c>
      <c r="D475" s="299">
        <f>種目一覧!F415</f>
        <v>0</v>
      </c>
      <c r="E475" s="298" t="str">
        <f t="shared" si="288"/>
        <v/>
      </c>
      <c r="F475" s="298" t="str">
        <f>種目一覧!H415</f>
        <v>50-25Ba</v>
      </c>
      <c r="H475" s="300">
        <f>種目一覧!L415</f>
        <v>99999</v>
      </c>
      <c r="I475" s="301" t="str">
        <f t="shared" si="289"/>
        <v/>
      </c>
      <c r="J475" s="301"/>
      <c r="K475" s="302">
        <f t="shared" si="290"/>
        <v>99999</v>
      </c>
      <c r="L475" s="303" t="str">
        <f t="shared" si="291"/>
        <v/>
      </c>
      <c r="M475" s="304">
        <f t="shared" si="292"/>
        <v>0</v>
      </c>
      <c r="N475" s="305">
        <f t="shared" si="293"/>
        <v>0</v>
      </c>
      <c r="O475" s="300">
        <f t="shared" si="293"/>
        <v>0</v>
      </c>
      <c r="P475" s="299">
        <f t="shared" si="293"/>
        <v>0</v>
      </c>
      <c r="Q475" s="299">
        <f t="shared" si="293"/>
        <v>0</v>
      </c>
      <c r="R475" s="299">
        <f t="shared" si="293"/>
        <v>0</v>
      </c>
      <c r="S475" s="300">
        <f t="shared" si="293"/>
        <v>0</v>
      </c>
      <c r="T475" s="300">
        <f t="shared" si="294"/>
        <v>0</v>
      </c>
    </row>
    <row r="476" spans="1:20" s="306" customFormat="1" ht="16.149999999999999" customHeight="1">
      <c r="A476" s="307" t="s">
        <v>61</v>
      </c>
      <c r="B476" s="211" t="s">
        <v>456</v>
      </c>
      <c r="C476" s="308">
        <v>1560</v>
      </c>
      <c r="F476" s="211" t="str">
        <f>F475</f>
        <v>50-25Ba</v>
      </c>
      <c r="G476" s="211" t="s">
        <v>414</v>
      </c>
      <c r="N476" s="309">
        <f t="shared" ref="N476:S476" si="295">SUM(N469:N475)</f>
        <v>0</v>
      </c>
      <c r="O476" s="310">
        <f t="shared" si="295"/>
        <v>0</v>
      </c>
      <c r="P476" s="308">
        <f t="shared" si="295"/>
        <v>0</v>
      </c>
      <c r="Q476" s="308">
        <f t="shared" si="295"/>
        <v>0</v>
      </c>
      <c r="R476" s="308">
        <f t="shared" si="295"/>
        <v>0</v>
      </c>
      <c r="S476" s="310">
        <f t="shared" si="295"/>
        <v>0</v>
      </c>
    </row>
    <row r="477" spans="1:20" s="306" customFormat="1" ht="16.149999999999999" customHeight="1">
      <c r="A477" s="44" t="s">
        <v>61</v>
      </c>
      <c r="N477" s="311" t="str">
        <f t="shared" ref="N477:S477" si="296">IF(COUNTIF(N469:N475,"&lt;&gt;0")&gt;2,"警告！","")</f>
        <v/>
      </c>
      <c r="O477" s="312" t="str">
        <f t="shared" si="296"/>
        <v/>
      </c>
      <c r="P477" s="46" t="str">
        <f t="shared" si="296"/>
        <v/>
      </c>
      <c r="Q477" s="46" t="str">
        <f t="shared" si="296"/>
        <v/>
      </c>
      <c r="R477" s="46" t="str">
        <f t="shared" si="296"/>
        <v/>
      </c>
      <c r="S477" s="312" t="str">
        <f t="shared" si="296"/>
        <v/>
      </c>
    </row>
    <row r="478" spans="1:20" s="242" customFormat="1" ht="16.149999999999999" customHeight="1">
      <c r="A478" s="313" t="s">
        <v>123</v>
      </c>
      <c r="B478" s="319">
        <f>種目一覧!E416</f>
        <v>0</v>
      </c>
      <c r="C478" s="319">
        <f>種目一覧!G416</f>
        <v>0</v>
      </c>
      <c r="D478" s="319">
        <f>種目一覧!F416</f>
        <v>0</v>
      </c>
      <c r="E478" s="313" t="str">
        <f t="shared" ref="E478:E491" si="297">IF(K478&lt;=C$492,"※","")</f>
        <v/>
      </c>
      <c r="F478" s="313" t="str">
        <f>種目一覧!H416</f>
        <v>50-25Br</v>
      </c>
      <c r="H478" s="314">
        <f>種目一覧!L416</f>
        <v>99999</v>
      </c>
      <c r="I478" s="315" t="str">
        <f t="shared" ref="I478:I491" si="298">IF(H478=99999,"",RANK(H478,H$478:H$491,1))</f>
        <v/>
      </c>
      <c r="J478" s="315"/>
      <c r="K478" s="316">
        <f t="shared" ref="K478:K491" si="299">IF(J478="",99999,IF(J478&gt;2,99999,H478))</f>
        <v>99999</v>
      </c>
      <c r="L478" s="292" t="str">
        <f t="shared" ref="L478:L491" si="300">IF(K478=99999,"",RANK(K478,K$478:K$491,1))</f>
        <v/>
      </c>
      <c r="M478" s="317">
        <f t="shared" ref="M478:M491" si="301">IF(L478="",0,IF(L478=1,7,IF(L478=2,6,IF(L478=3,5,IF(L478=4,4,IF(L478=5,3,IF(L478=6,2,IF(L478=7,1,0))))))))</f>
        <v>0</v>
      </c>
      <c r="N478" s="318">
        <f t="shared" ref="N478:S491" si="302">IF($B478=N$2,$M478,0)</f>
        <v>0</v>
      </c>
      <c r="O478" s="314">
        <f t="shared" si="302"/>
        <v>0</v>
      </c>
      <c r="P478" s="319">
        <f t="shared" si="302"/>
        <v>0</v>
      </c>
      <c r="Q478" s="319">
        <f t="shared" si="302"/>
        <v>0</v>
      </c>
      <c r="R478" s="319">
        <f t="shared" si="302"/>
        <v>0</v>
      </c>
      <c r="S478" s="314">
        <f t="shared" si="302"/>
        <v>0</v>
      </c>
      <c r="T478" s="314">
        <f t="shared" ref="T478:T491" si="303">SUM(N478:S478)-M478</f>
        <v>0</v>
      </c>
    </row>
    <row r="479" spans="1:20" s="242" customFormat="1" ht="16.149999999999999" customHeight="1">
      <c r="A479" s="289" t="s">
        <v>123</v>
      </c>
      <c r="B479" s="287">
        <f>種目一覧!E417</f>
        <v>0</v>
      </c>
      <c r="C479" s="287">
        <f>種目一覧!G417</f>
        <v>0</v>
      </c>
      <c r="D479" s="287">
        <f>種目一覧!F417</f>
        <v>0</v>
      </c>
      <c r="E479" s="289" t="str">
        <f t="shared" si="297"/>
        <v/>
      </c>
      <c r="F479" s="289" t="str">
        <f>種目一覧!H417</f>
        <v>50-25Br</v>
      </c>
      <c r="H479" s="242">
        <f>種目一覧!L417</f>
        <v>99999</v>
      </c>
      <c r="I479" s="290" t="str">
        <f t="shared" si="298"/>
        <v/>
      </c>
      <c r="J479" s="290"/>
      <c r="K479" s="295">
        <f t="shared" si="299"/>
        <v>99999</v>
      </c>
      <c r="L479" s="292" t="str">
        <f t="shared" si="300"/>
        <v/>
      </c>
      <c r="M479" s="296">
        <f t="shared" si="301"/>
        <v>0</v>
      </c>
      <c r="N479" s="297">
        <f t="shared" si="302"/>
        <v>0</v>
      </c>
      <c r="O479" s="242">
        <f t="shared" si="302"/>
        <v>0</v>
      </c>
      <c r="P479" s="287">
        <f t="shared" si="302"/>
        <v>0</v>
      </c>
      <c r="Q479" s="287">
        <f t="shared" si="302"/>
        <v>0</v>
      </c>
      <c r="R479" s="287">
        <f t="shared" si="302"/>
        <v>0</v>
      </c>
      <c r="S479" s="242">
        <f t="shared" si="302"/>
        <v>0</v>
      </c>
      <c r="T479" s="242">
        <f t="shared" si="303"/>
        <v>0</v>
      </c>
    </row>
    <row r="480" spans="1:20" s="242" customFormat="1" ht="16.149999999999999" customHeight="1">
      <c r="A480" s="289" t="s">
        <v>123</v>
      </c>
      <c r="B480" s="287">
        <f>種目一覧!E418</f>
        <v>0</v>
      </c>
      <c r="C480" s="287">
        <f>種目一覧!G418</f>
        <v>0</v>
      </c>
      <c r="D480" s="287">
        <f>種目一覧!F418</f>
        <v>0</v>
      </c>
      <c r="E480" s="289" t="str">
        <f t="shared" si="297"/>
        <v/>
      </c>
      <c r="F480" s="289" t="str">
        <f>種目一覧!H418</f>
        <v>50-25Br</v>
      </c>
      <c r="H480" s="242">
        <f>種目一覧!L418</f>
        <v>99999</v>
      </c>
      <c r="I480" s="290" t="str">
        <f t="shared" si="298"/>
        <v/>
      </c>
      <c r="J480" s="290"/>
      <c r="K480" s="295">
        <f t="shared" si="299"/>
        <v>99999</v>
      </c>
      <c r="L480" s="292" t="str">
        <f t="shared" si="300"/>
        <v/>
      </c>
      <c r="M480" s="296">
        <f t="shared" si="301"/>
        <v>0</v>
      </c>
      <c r="N480" s="297">
        <f t="shared" si="302"/>
        <v>0</v>
      </c>
      <c r="O480" s="242">
        <f t="shared" si="302"/>
        <v>0</v>
      </c>
      <c r="P480" s="287">
        <f t="shared" si="302"/>
        <v>0</v>
      </c>
      <c r="Q480" s="287">
        <f t="shared" si="302"/>
        <v>0</v>
      </c>
      <c r="R480" s="287">
        <f t="shared" si="302"/>
        <v>0</v>
      </c>
      <c r="S480" s="242">
        <f t="shared" si="302"/>
        <v>0</v>
      </c>
      <c r="T480" s="242">
        <f t="shared" si="303"/>
        <v>0</v>
      </c>
    </row>
    <row r="481" spans="1:20" s="242" customFormat="1" ht="16.149999999999999" customHeight="1">
      <c r="A481" s="289" t="s">
        <v>123</v>
      </c>
      <c r="B481" s="287">
        <f>種目一覧!E419</f>
        <v>0</v>
      </c>
      <c r="C481" s="289">
        <f>種目一覧!G419</f>
        <v>0</v>
      </c>
      <c r="D481" s="289">
        <f>種目一覧!F419</f>
        <v>0</v>
      </c>
      <c r="E481" s="289" t="str">
        <f t="shared" si="297"/>
        <v/>
      </c>
      <c r="F481" s="289" t="str">
        <f>種目一覧!H419</f>
        <v>50-25Br</v>
      </c>
      <c r="H481" s="242">
        <f>種目一覧!L419</f>
        <v>99999</v>
      </c>
      <c r="I481" s="290" t="str">
        <f t="shared" si="298"/>
        <v/>
      </c>
      <c r="J481" s="290"/>
      <c r="K481" s="295">
        <f t="shared" si="299"/>
        <v>99999</v>
      </c>
      <c r="L481" s="292" t="str">
        <f t="shared" si="300"/>
        <v/>
      </c>
      <c r="M481" s="296">
        <f t="shared" si="301"/>
        <v>0</v>
      </c>
      <c r="N481" s="297">
        <f t="shared" si="302"/>
        <v>0</v>
      </c>
      <c r="O481" s="242">
        <f t="shared" si="302"/>
        <v>0</v>
      </c>
      <c r="P481" s="287">
        <f t="shared" si="302"/>
        <v>0</v>
      </c>
      <c r="Q481" s="287">
        <f t="shared" si="302"/>
        <v>0</v>
      </c>
      <c r="R481" s="287">
        <f t="shared" si="302"/>
        <v>0</v>
      </c>
      <c r="S481" s="242">
        <f t="shared" si="302"/>
        <v>0</v>
      </c>
      <c r="T481" s="242">
        <f t="shared" si="303"/>
        <v>0</v>
      </c>
    </row>
    <row r="482" spans="1:20" s="242" customFormat="1" ht="16.149999999999999" customHeight="1">
      <c r="A482" s="289" t="s">
        <v>123</v>
      </c>
      <c r="B482" s="287">
        <f>種目一覧!E420</f>
        <v>0</v>
      </c>
      <c r="C482" s="289">
        <f>種目一覧!G420</f>
        <v>0</v>
      </c>
      <c r="D482" s="289">
        <f>種目一覧!F420</f>
        <v>0</v>
      </c>
      <c r="E482" s="289" t="str">
        <f t="shared" si="297"/>
        <v/>
      </c>
      <c r="F482" s="289" t="str">
        <f>種目一覧!H420</f>
        <v>50-25Br</v>
      </c>
      <c r="H482" s="242">
        <f>種目一覧!L420</f>
        <v>99999</v>
      </c>
      <c r="I482" s="290" t="str">
        <f t="shared" si="298"/>
        <v/>
      </c>
      <c r="J482" s="290"/>
      <c r="K482" s="295">
        <f t="shared" si="299"/>
        <v>99999</v>
      </c>
      <c r="L482" s="292" t="str">
        <f t="shared" si="300"/>
        <v/>
      </c>
      <c r="M482" s="296">
        <f t="shared" si="301"/>
        <v>0</v>
      </c>
      <c r="N482" s="297">
        <f t="shared" si="302"/>
        <v>0</v>
      </c>
      <c r="O482" s="242">
        <f t="shared" si="302"/>
        <v>0</v>
      </c>
      <c r="P482" s="287">
        <f t="shared" si="302"/>
        <v>0</v>
      </c>
      <c r="Q482" s="287">
        <f t="shared" si="302"/>
        <v>0</v>
      </c>
      <c r="R482" s="287">
        <f t="shared" si="302"/>
        <v>0</v>
      </c>
      <c r="S482" s="242">
        <f t="shared" si="302"/>
        <v>0</v>
      </c>
      <c r="T482" s="242">
        <f t="shared" si="303"/>
        <v>0</v>
      </c>
    </row>
    <row r="483" spans="1:20" s="242" customFormat="1" ht="16.149999999999999" customHeight="1">
      <c r="A483" s="289" t="s">
        <v>123</v>
      </c>
      <c r="B483" s="287">
        <f>種目一覧!E421</f>
        <v>0</v>
      </c>
      <c r="C483" s="287">
        <f>種目一覧!G421</f>
        <v>0</v>
      </c>
      <c r="D483" s="287">
        <f>種目一覧!F421</f>
        <v>0</v>
      </c>
      <c r="E483" s="289" t="str">
        <f t="shared" si="297"/>
        <v/>
      </c>
      <c r="F483" s="289" t="str">
        <f>種目一覧!H421</f>
        <v>50-25Br</v>
      </c>
      <c r="H483" s="242">
        <f>種目一覧!L421</f>
        <v>99999</v>
      </c>
      <c r="I483" s="290" t="str">
        <f t="shared" si="298"/>
        <v/>
      </c>
      <c r="J483" s="290"/>
      <c r="K483" s="295">
        <f t="shared" si="299"/>
        <v>99999</v>
      </c>
      <c r="L483" s="292" t="str">
        <f t="shared" si="300"/>
        <v/>
      </c>
      <c r="M483" s="296">
        <f t="shared" si="301"/>
        <v>0</v>
      </c>
      <c r="N483" s="297">
        <f t="shared" si="302"/>
        <v>0</v>
      </c>
      <c r="O483" s="242">
        <f t="shared" si="302"/>
        <v>0</v>
      </c>
      <c r="P483" s="287">
        <f t="shared" si="302"/>
        <v>0</v>
      </c>
      <c r="Q483" s="287">
        <f t="shared" si="302"/>
        <v>0</v>
      </c>
      <c r="R483" s="287">
        <f t="shared" si="302"/>
        <v>0</v>
      </c>
      <c r="S483" s="242">
        <f t="shared" si="302"/>
        <v>0</v>
      </c>
      <c r="T483" s="242">
        <f t="shared" si="303"/>
        <v>0</v>
      </c>
    </row>
    <row r="484" spans="1:20" s="242" customFormat="1" ht="16.149999999999999" customHeight="1">
      <c r="A484" s="289" t="s">
        <v>123</v>
      </c>
      <c r="B484" s="287">
        <f>種目一覧!E422</f>
        <v>0</v>
      </c>
      <c r="C484" s="287">
        <f>種目一覧!G422</f>
        <v>0</v>
      </c>
      <c r="D484" s="287">
        <f>種目一覧!F422</f>
        <v>0</v>
      </c>
      <c r="E484" s="289" t="str">
        <f t="shared" si="297"/>
        <v/>
      </c>
      <c r="F484" s="289" t="str">
        <f>種目一覧!H422</f>
        <v>50-25Br</v>
      </c>
      <c r="H484" s="242">
        <f>種目一覧!L422</f>
        <v>99999</v>
      </c>
      <c r="I484" s="290" t="str">
        <f t="shared" si="298"/>
        <v/>
      </c>
      <c r="J484" s="290"/>
      <c r="K484" s="295">
        <f t="shared" si="299"/>
        <v>99999</v>
      </c>
      <c r="L484" s="292" t="str">
        <f t="shared" si="300"/>
        <v/>
      </c>
      <c r="M484" s="296">
        <f t="shared" si="301"/>
        <v>0</v>
      </c>
      <c r="N484" s="297">
        <f t="shared" si="302"/>
        <v>0</v>
      </c>
      <c r="O484" s="242">
        <f t="shared" si="302"/>
        <v>0</v>
      </c>
      <c r="P484" s="287">
        <f t="shared" si="302"/>
        <v>0</v>
      </c>
      <c r="Q484" s="287">
        <f t="shared" si="302"/>
        <v>0</v>
      </c>
      <c r="R484" s="287">
        <f t="shared" si="302"/>
        <v>0</v>
      </c>
      <c r="S484" s="242">
        <f t="shared" si="302"/>
        <v>0</v>
      </c>
      <c r="T484" s="242">
        <f t="shared" si="303"/>
        <v>0</v>
      </c>
    </row>
    <row r="485" spans="1:20" s="242" customFormat="1" ht="16.149999999999999" customHeight="1">
      <c r="A485" s="289" t="s">
        <v>123</v>
      </c>
      <c r="B485" s="289" t="str">
        <f>種目一覧!E423</f>
        <v>みずほ</v>
      </c>
      <c r="C485" s="289" t="str">
        <f>種目一覧!G423</f>
        <v>うらき　としひろ</v>
      </c>
      <c r="D485" s="289" t="str">
        <f>種目一覧!F423</f>
        <v>浦木　俊宏</v>
      </c>
      <c r="E485" s="289" t="str">
        <f t="shared" si="297"/>
        <v/>
      </c>
      <c r="F485" s="289" t="str">
        <f>種目一覧!H423</f>
        <v>50-25Br</v>
      </c>
      <c r="H485" s="242">
        <f>種目一覧!L423</f>
        <v>99999</v>
      </c>
      <c r="I485" s="290" t="str">
        <f t="shared" si="298"/>
        <v/>
      </c>
      <c r="J485" s="290"/>
      <c r="K485" s="295">
        <f t="shared" si="299"/>
        <v>99999</v>
      </c>
      <c r="L485" s="292" t="str">
        <f t="shared" si="300"/>
        <v/>
      </c>
      <c r="M485" s="296">
        <f t="shared" si="301"/>
        <v>0</v>
      </c>
      <c r="N485" s="297">
        <f t="shared" si="302"/>
        <v>0</v>
      </c>
      <c r="O485" s="242">
        <f t="shared" si="302"/>
        <v>0</v>
      </c>
      <c r="P485" s="287">
        <f t="shared" si="302"/>
        <v>0</v>
      </c>
      <c r="Q485" s="287">
        <f t="shared" si="302"/>
        <v>0</v>
      </c>
      <c r="R485" s="287">
        <f t="shared" si="302"/>
        <v>0</v>
      </c>
      <c r="S485" s="242">
        <f t="shared" si="302"/>
        <v>0</v>
      </c>
      <c r="T485" s="242">
        <f t="shared" si="303"/>
        <v>0</v>
      </c>
    </row>
    <row r="486" spans="1:20" s="242" customFormat="1" ht="16.149999999999999" customHeight="1">
      <c r="A486" s="289" t="s">
        <v>123</v>
      </c>
      <c r="B486" s="289" t="str">
        <f>種目一覧!E424</f>
        <v>みずほ</v>
      </c>
      <c r="C486" s="289" t="str">
        <f>種目一覧!G424</f>
        <v>くりはら　ひでき</v>
      </c>
      <c r="D486" s="289" t="str">
        <f>種目一覧!F424</f>
        <v>栗原　秀樹</v>
      </c>
      <c r="E486" s="289" t="str">
        <f t="shared" si="297"/>
        <v/>
      </c>
      <c r="F486" s="289" t="str">
        <f>種目一覧!H424</f>
        <v>50-25Br</v>
      </c>
      <c r="H486" s="242">
        <f>種目一覧!L424</f>
        <v>99999</v>
      </c>
      <c r="I486" s="290" t="str">
        <f t="shared" si="298"/>
        <v/>
      </c>
      <c r="J486" s="290"/>
      <c r="K486" s="295">
        <f t="shared" si="299"/>
        <v>99999</v>
      </c>
      <c r="L486" s="292" t="str">
        <f t="shared" si="300"/>
        <v/>
      </c>
      <c r="M486" s="296">
        <f t="shared" si="301"/>
        <v>0</v>
      </c>
      <c r="N486" s="297">
        <f t="shared" si="302"/>
        <v>0</v>
      </c>
      <c r="O486" s="242">
        <f t="shared" si="302"/>
        <v>0</v>
      </c>
      <c r="P486" s="287">
        <f t="shared" si="302"/>
        <v>0</v>
      </c>
      <c r="Q486" s="287">
        <f t="shared" si="302"/>
        <v>0</v>
      </c>
      <c r="R486" s="287">
        <f t="shared" si="302"/>
        <v>0</v>
      </c>
      <c r="S486" s="242">
        <f t="shared" si="302"/>
        <v>0</v>
      </c>
      <c r="T486" s="242">
        <f t="shared" si="303"/>
        <v>0</v>
      </c>
    </row>
    <row r="487" spans="1:20" s="242" customFormat="1" ht="16.149999999999999" customHeight="1">
      <c r="A487" s="289" t="s">
        <v>123</v>
      </c>
      <c r="B487" s="289" t="str">
        <f>種目一覧!E425</f>
        <v>三井住友信託</v>
      </c>
      <c r="C487" s="287" t="str">
        <f>種目一覧!G425</f>
        <v>わたなべ　ひろあき</v>
      </c>
      <c r="D487" s="289" t="str">
        <f>種目一覧!F425</f>
        <v>渡邉　博明</v>
      </c>
      <c r="E487" s="289" t="str">
        <f t="shared" si="297"/>
        <v/>
      </c>
      <c r="F487" s="289" t="str">
        <f>種目一覧!H425</f>
        <v>50-25Br</v>
      </c>
      <c r="H487" s="242">
        <f>種目一覧!L425</f>
        <v>99999</v>
      </c>
      <c r="I487" s="290" t="str">
        <f t="shared" si="298"/>
        <v/>
      </c>
      <c r="J487" s="290"/>
      <c r="K487" s="295">
        <f t="shared" si="299"/>
        <v>99999</v>
      </c>
      <c r="L487" s="292" t="str">
        <f t="shared" si="300"/>
        <v/>
      </c>
      <c r="M487" s="296">
        <f t="shared" si="301"/>
        <v>0</v>
      </c>
      <c r="N487" s="297">
        <f t="shared" si="302"/>
        <v>0</v>
      </c>
      <c r="O487" s="242">
        <f t="shared" si="302"/>
        <v>0</v>
      </c>
      <c r="P487" s="287">
        <f t="shared" si="302"/>
        <v>0</v>
      </c>
      <c r="Q487" s="287">
        <f t="shared" si="302"/>
        <v>0</v>
      </c>
      <c r="R487" s="287">
        <f t="shared" si="302"/>
        <v>0</v>
      </c>
      <c r="S487" s="242">
        <f t="shared" si="302"/>
        <v>0</v>
      </c>
      <c r="T487" s="242">
        <f t="shared" si="303"/>
        <v>0</v>
      </c>
    </row>
    <row r="488" spans="1:20" s="242" customFormat="1" ht="16.149999999999999" customHeight="1">
      <c r="A488" s="289" t="s">
        <v>123</v>
      </c>
      <c r="B488" s="289" t="str">
        <f>種目一覧!E426</f>
        <v>　</v>
      </c>
      <c r="C488" s="287">
        <f>種目一覧!G426</f>
        <v>0</v>
      </c>
      <c r="D488" s="289" t="str">
        <f>種目一覧!F426</f>
        <v>　</v>
      </c>
      <c r="E488" s="289" t="str">
        <f t="shared" si="297"/>
        <v/>
      </c>
      <c r="F488" s="289" t="str">
        <f>種目一覧!H426</f>
        <v>50-25Br</v>
      </c>
      <c r="H488" s="242">
        <f>種目一覧!L426</f>
        <v>99999</v>
      </c>
      <c r="I488" s="290" t="str">
        <f t="shared" si="298"/>
        <v/>
      </c>
      <c r="J488" s="290"/>
      <c r="K488" s="295">
        <f t="shared" si="299"/>
        <v>99999</v>
      </c>
      <c r="L488" s="292" t="str">
        <f t="shared" si="300"/>
        <v/>
      </c>
      <c r="M488" s="296">
        <f t="shared" si="301"/>
        <v>0</v>
      </c>
      <c r="N488" s="297">
        <f t="shared" si="302"/>
        <v>0</v>
      </c>
      <c r="O488" s="242">
        <f t="shared" si="302"/>
        <v>0</v>
      </c>
      <c r="P488" s="287">
        <f t="shared" si="302"/>
        <v>0</v>
      </c>
      <c r="Q488" s="287">
        <f t="shared" si="302"/>
        <v>0</v>
      </c>
      <c r="R488" s="287">
        <f t="shared" si="302"/>
        <v>0</v>
      </c>
      <c r="S488" s="242">
        <f t="shared" si="302"/>
        <v>0</v>
      </c>
      <c r="T488" s="242">
        <f t="shared" si="303"/>
        <v>0</v>
      </c>
    </row>
    <row r="489" spans="1:20" s="242" customFormat="1" ht="16.149999999999999" customHeight="1">
      <c r="A489" s="289" t="s">
        <v>123</v>
      </c>
      <c r="B489" s="289" t="str">
        <f>種目一覧!E427</f>
        <v>　</v>
      </c>
      <c r="C489" s="287">
        <f>種目一覧!G427</f>
        <v>0</v>
      </c>
      <c r="D489" s="289" t="str">
        <f>種目一覧!F427</f>
        <v>　</v>
      </c>
      <c r="E489" s="289" t="str">
        <f t="shared" si="297"/>
        <v/>
      </c>
      <c r="F489" s="289" t="str">
        <f>種目一覧!H427</f>
        <v>50-25Br</v>
      </c>
      <c r="H489" s="242">
        <f>種目一覧!L427</f>
        <v>99999</v>
      </c>
      <c r="I489" s="290" t="str">
        <f t="shared" si="298"/>
        <v/>
      </c>
      <c r="J489" s="290"/>
      <c r="K489" s="295">
        <f t="shared" si="299"/>
        <v>99999</v>
      </c>
      <c r="L489" s="292" t="str">
        <f t="shared" si="300"/>
        <v/>
      </c>
      <c r="M489" s="296">
        <f t="shared" si="301"/>
        <v>0</v>
      </c>
      <c r="N489" s="297">
        <f t="shared" si="302"/>
        <v>0</v>
      </c>
      <c r="O489" s="242">
        <f t="shared" si="302"/>
        <v>0</v>
      </c>
      <c r="P489" s="287">
        <f t="shared" si="302"/>
        <v>0</v>
      </c>
      <c r="Q489" s="287">
        <f t="shared" si="302"/>
        <v>0</v>
      </c>
      <c r="R489" s="287">
        <f t="shared" si="302"/>
        <v>0</v>
      </c>
      <c r="S489" s="242">
        <f t="shared" si="302"/>
        <v>0</v>
      </c>
      <c r="T489" s="242">
        <f t="shared" si="303"/>
        <v>0</v>
      </c>
    </row>
    <row r="490" spans="1:20" s="242" customFormat="1" ht="16.149999999999999" customHeight="1">
      <c r="A490" s="289" t="s">
        <v>123</v>
      </c>
      <c r="B490" s="289" t="str">
        <f>種目一覧!E428</f>
        <v>　</v>
      </c>
      <c r="C490" s="287">
        <f>種目一覧!G428</f>
        <v>0</v>
      </c>
      <c r="D490" s="289" t="str">
        <f>種目一覧!F428</f>
        <v>　</v>
      </c>
      <c r="E490" s="289" t="str">
        <f t="shared" si="297"/>
        <v/>
      </c>
      <c r="F490" s="289" t="str">
        <f>種目一覧!H428</f>
        <v>50-25Br</v>
      </c>
      <c r="H490" s="242">
        <f>種目一覧!L428</f>
        <v>99999</v>
      </c>
      <c r="I490" s="290" t="str">
        <f t="shared" si="298"/>
        <v/>
      </c>
      <c r="J490" s="290"/>
      <c r="K490" s="295">
        <f t="shared" si="299"/>
        <v>99999</v>
      </c>
      <c r="L490" s="292" t="str">
        <f t="shared" si="300"/>
        <v/>
      </c>
      <c r="M490" s="296">
        <f t="shared" si="301"/>
        <v>0</v>
      </c>
      <c r="N490" s="297">
        <f t="shared" si="302"/>
        <v>0</v>
      </c>
      <c r="O490" s="242">
        <f t="shared" si="302"/>
        <v>0</v>
      </c>
      <c r="P490" s="287">
        <f t="shared" si="302"/>
        <v>0</v>
      </c>
      <c r="Q490" s="287">
        <f t="shared" si="302"/>
        <v>0</v>
      </c>
      <c r="R490" s="287">
        <f t="shared" si="302"/>
        <v>0</v>
      </c>
      <c r="S490" s="242">
        <f t="shared" si="302"/>
        <v>0</v>
      </c>
      <c r="T490" s="242">
        <f t="shared" si="303"/>
        <v>0</v>
      </c>
    </row>
    <row r="491" spans="1:20" s="242" customFormat="1" ht="16.149999999999999" customHeight="1">
      <c r="A491" s="298" t="s">
        <v>123</v>
      </c>
      <c r="B491" s="298" t="str">
        <f>種目一覧!E429</f>
        <v>　</v>
      </c>
      <c r="C491" s="299">
        <f>種目一覧!G429</f>
        <v>0</v>
      </c>
      <c r="D491" s="298" t="str">
        <f>種目一覧!F429</f>
        <v>　</v>
      </c>
      <c r="E491" s="298" t="str">
        <f t="shared" si="297"/>
        <v/>
      </c>
      <c r="F491" s="298" t="str">
        <f>種目一覧!H429</f>
        <v>50-25Br</v>
      </c>
      <c r="H491" s="300">
        <f>種目一覧!L429</f>
        <v>99999</v>
      </c>
      <c r="I491" s="301" t="str">
        <f t="shared" si="298"/>
        <v/>
      </c>
      <c r="J491" s="301"/>
      <c r="K491" s="302">
        <f t="shared" si="299"/>
        <v>99999</v>
      </c>
      <c r="L491" s="303" t="str">
        <f t="shared" si="300"/>
        <v/>
      </c>
      <c r="M491" s="304">
        <f t="shared" si="301"/>
        <v>0</v>
      </c>
      <c r="N491" s="305">
        <f t="shared" si="302"/>
        <v>0</v>
      </c>
      <c r="O491" s="300">
        <f t="shared" si="302"/>
        <v>0</v>
      </c>
      <c r="P491" s="299">
        <f t="shared" si="302"/>
        <v>0</v>
      </c>
      <c r="Q491" s="299">
        <f t="shared" si="302"/>
        <v>0</v>
      </c>
      <c r="R491" s="299">
        <f t="shared" si="302"/>
        <v>0</v>
      </c>
      <c r="S491" s="300">
        <f t="shared" si="302"/>
        <v>0</v>
      </c>
      <c r="T491" s="300">
        <f t="shared" si="303"/>
        <v>0</v>
      </c>
    </row>
    <row r="492" spans="1:20" s="306" customFormat="1" ht="16.149999999999999" customHeight="1">
      <c r="A492" s="307" t="s">
        <v>123</v>
      </c>
      <c r="B492" s="211" t="s">
        <v>456</v>
      </c>
      <c r="C492" s="308">
        <v>1762</v>
      </c>
      <c r="F492" s="211" t="str">
        <f>F491</f>
        <v>50-25Br</v>
      </c>
      <c r="G492" s="211" t="s">
        <v>418</v>
      </c>
      <c r="N492" s="309">
        <f t="shared" ref="N492:S492" si="304">SUM(N478:N491)</f>
        <v>0</v>
      </c>
      <c r="O492" s="310">
        <f t="shared" si="304"/>
        <v>0</v>
      </c>
      <c r="P492" s="308">
        <f t="shared" si="304"/>
        <v>0</v>
      </c>
      <c r="Q492" s="308">
        <f t="shared" si="304"/>
        <v>0</v>
      </c>
      <c r="R492" s="308">
        <f t="shared" si="304"/>
        <v>0</v>
      </c>
      <c r="S492" s="310">
        <f t="shared" si="304"/>
        <v>0</v>
      </c>
    </row>
    <row r="493" spans="1:20" s="306" customFormat="1" ht="16.149999999999999" customHeight="1">
      <c r="A493" s="44" t="s">
        <v>123</v>
      </c>
      <c r="N493" s="311" t="str">
        <f t="shared" ref="N493:S493" si="305">IF(COUNTIF(N478:N491,"&lt;&gt;0")&gt;2,"警告！","")</f>
        <v/>
      </c>
      <c r="O493" s="312" t="str">
        <f t="shared" si="305"/>
        <v/>
      </c>
      <c r="P493" s="46" t="str">
        <f t="shared" si="305"/>
        <v/>
      </c>
      <c r="Q493" s="46" t="str">
        <f t="shared" si="305"/>
        <v/>
      </c>
      <c r="R493" s="46" t="str">
        <f t="shared" si="305"/>
        <v/>
      </c>
      <c r="S493" s="312" t="str">
        <f t="shared" si="305"/>
        <v/>
      </c>
    </row>
    <row r="494" spans="1:20" s="242" customFormat="1" ht="16.149999999999999" customHeight="1">
      <c r="A494" s="313" t="s">
        <v>103</v>
      </c>
      <c r="B494" s="313" t="str">
        <f>種目一覧!E430</f>
        <v>みずほ</v>
      </c>
      <c r="C494" s="313" t="str">
        <f>種目一覧!G430</f>
        <v>うすい　じゅんと</v>
      </c>
      <c r="D494" s="313" t="str">
        <f>種目一覧!F430</f>
        <v>臼井　純人</v>
      </c>
      <c r="E494" s="313" t="str">
        <f t="shared" ref="E494:E507" si="306">IF(K494&lt;=C$508,"※","")</f>
        <v/>
      </c>
      <c r="F494" s="313" t="str">
        <f>種目一覧!H430</f>
        <v>50-25Fly</v>
      </c>
      <c r="H494" s="314">
        <f>種目一覧!L430</f>
        <v>99999</v>
      </c>
      <c r="I494" s="315" t="str">
        <f t="shared" ref="I494:I507" si="307">IF(H494=99999,"",RANK(H494,H$494:H$507,1))</f>
        <v/>
      </c>
      <c r="J494" s="315"/>
      <c r="K494" s="316">
        <f t="shared" ref="K494:K507" si="308">IF(J494="",99999,IF(J494&gt;2,99999,H494))</f>
        <v>99999</v>
      </c>
      <c r="L494" s="292" t="str">
        <f t="shared" ref="L494:L507" si="309">IF(K494=99999,"",RANK(K494,K$494:K$507,1))</f>
        <v/>
      </c>
      <c r="M494" s="317">
        <f t="shared" ref="M494:M507" si="310">IF(L494="",0,IF(L494=1,7,IF(L494=2,6,IF(L494=3,5,IF(L494=4,4,IF(L494=5,3,IF(L494=6,2,IF(L494=7,1,0))))))))</f>
        <v>0</v>
      </c>
      <c r="N494" s="318">
        <f t="shared" ref="N494:S507" si="311">IF($B494=N$2,$M494,0)</f>
        <v>0</v>
      </c>
      <c r="O494" s="314">
        <f t="shared" si="311"/>
        <v>0</v>
      </c>
      <c r="P494" s="319">
        <f t="shared" si="311"/>
        <v>0</v>
      </c>
      <c r="Q494" s="319">
        <f t="shared" si="311"/>
        <v>0</v>
      </c>
      <c r="R494" s="319">
        <f t="shared" si="311"/>
        <v>0</v>
      </c>
      <c r="S494" s="314">
        <f t="shared" si="311"/>
        <v>0</v>
      </c>
      <c r="T494" s="314">
        <f t="shared" ref="T494:T507" si="312">SUM(N494:S494)-M494</f>
        <v>0</v>
      </c>
    </row>
    <row r="495" spans="1:20" s="242" customFormat="1" ht="16.149999999999999" customHeight="1">
      <c r="A495" s="289" t="s">
        <v>103</v>
      </c>
      <c r="B495" s="289" t="str">
        <f>種目一覧!E431</f>
        <v>三菱UFJ銀行</v>
      </c>
      <c r="C495" s="289" t="str">
        <f>種目一覧!G431</f>
        <v>しものそん　としひさ</v>
      </c>
      <c r="D495" s="289" t="str">
        <f>種目一覧!F431</f>
        <v>下之園　利尚</v>
      </c>
      <c r="E495" s="289" t="str">
        <f t="shared" si="306"/>
        <v/>
      </c>
      <c r="F495" s="289" t="str">
        <f>種目一覧!H431</f>
        <v>50-25Fly</v>
      </c>
      <c r="H495" s="242">
        <f>種目一覧!L431</f>
        <v>99999</v>
      </c>
      <c r="I495" s="290" t="str">
        <f t="shared" si="307"/>
        <v/>
      </c>
      <c r="J495" s="290"/>
      <c r="K495" s="295">
        <f t="shared" si="308"/>
        <v>99999</v>
      </c>
      <c r="L495" s="292" t="str">
        <f t="shared" si="309"/>
        <v/>
      </c>
      <c r="M495" s="296">
        <f t="shared" si="310"/>
        <v>0</v>
      </c>
      <c r="N495" s="297">
        <f t="shared" si="311"/>
        <v>0</v>
      </c>
      <c r="O495" s="242">
        <f t="shared" si="311"/>
        <v>0</v>
      </c>
      <c r="P495" s="287">
        <f t="shared" si="311"/>
        <v>0</v>
      </c>
      <c r="Q495" s="287">
        <f t="shared" si="311"/>
        <v>0</v>
      </c>
      <c r="R495" s="287">
        <f t="shared" si="311"/>
        <v>0</v>
      </c>
      <c r="S495" s="242">
        <f t="shared" si="311"/>
        <v>0</v>
      </c>
      <c r="T495" s="242">
        <f t="shared" si="312"/>
        <v>0</v>
      </c>
    </row>
    <row r="496" spans="1:20" s="242" customFormat="1" ht="16.149999999999999" customHeight="1">
      <c r="A496" s="289" t="s">
        <v>103</v>
      </c>
      <c r="B496" s="289" t="str">
        <f>種目一覧!E432</f>
        <v>三菱UFJ銀行</v>
      </c>
      <c r="C496" s="289" t="str">
        <f>種目一覧!G432</f>
        <v>もとよし　やすあき</v>
      </c>
      <c r="D496" s="289" t="str">
        <f>種目一覧!F432</f>
        <v>本吉　康昭</v>
      </c>
      <c r="E496" s="289" t="str">
        <f t="shared" si="306"/>
        <v/>
      </c>
      <c r="F496" s="289" t="str">
        <f>種目一覧!H432</f>
        <v>50-25Fly</v>
      </c>
      <c r="H496" s="242">
        <f>種目一覧!L432</f>
        <v>99999</v>
      </c>
      <c r="I496" s="290" t="str">
        <f t="shared" si="307"/>
        <v/>
      </c>
      <c r="J496" s="290"/>
      <c r="K496" s="295">
        <f t="shared" si="308"/>
        <v>99999</v>
      </c>
      <c r="L496" s="292" t="str">
        <f t="shared" si="309"/>
        <v/>
      </c>
      <c r="M496" s="296">
        <f t="shared" si="310"/>
        <v>0</v>
      </c>
      <c r="N496" s="297">
        <f t="shared" si="311"/>
        <v>0</v>
      </c>
      <c r="O496" s="242">
        <f t="shared" si="311"/>
        <v>0</v>
      </c>
      <c r="P496" s="287">
        <f t="shared" si="311"/>
        <v>0</v>
      </c>
      <c r="Q496" s="287">
        <f t="shared" si="311"/>
        <v>0</v>
      </c>
      <c r="R496" s="287">
        <f t="shared" si="311"/>
        <v>0</v>
      </c>
      <c r="S496" s="242">
        <f t="shared" si="311"/>
        <v>0</v>
      </c>
      <c r="T496" s="242">
        <f t="shared" si="312"/>
        <v>0</v>
      </c>
    </row>
    <row r="497" spans="1:20" s="242" customFormat="1" ht="16.149999999999999" customHeight="1">
      <c r="A497" s="289" t="s">
        <v>103</v>
      </c>
      <c r="B497" s="289" t="str">
        <f>種目一覧!E433</f>
        <v>みずほ</v>
      </c>
      <c r="C497" s="289" t="str">
        <f>種目一覧!G433</f>
        <v>ふじえ　ひろかず</v>
      </c>
      <c r="D497" s="289" t="str">
        <f>種目一覧!F433</f>
        <v>藤江　弘和</v>
      </c>
      <c r="E497" s="289" t="str">
        <f t="shared" si="306"/>
        <v/>
      </c>
      <c r="F497" s="289" t="str">
        <f>種目一覧!H433</f>
        <v>50-25Fly</v>
      </c>
      <c r="H497" s="242">
        <f>種目一覧!L433</f>
        <v>99999</v>
      </c>
      <c r="I497" s="290" t="str">
        <f t="shared" si="307"/>
        <v/>
      </c>
      <c r="J497" s="290"/>
      <c r="K497" s="295">
        <f t="shared" si="308"/>
        <v>99999</v>
      </c>
      <c r="L497" s="292" t="str">
        <f t="shared" si="309"/>
        <v/>
      </c>
      <c r="M497" s="296">
        <f t="shared" si="310"/>
        <v>0</v>
      </c>
      <c r="N497" s="297">
        <f t="shared" si="311"/>
        <v>0</v>
      </c>
      <c r="O497" s="242">
        <f t="shared" si="311"/>
        <v>0</v>
      </c>
      <c r="P497" s="287">
        <f t="shared" si="311"/>
        <v>0</v>
      </c>
      <c r="Q497" s="287">
        <f t="shared" si="311"/>
        <v>0</v>
      </c>
      <c r="R497" s="287">
        <f t="shared" si="311"/>
        <v>0</v>
      </c>
      <c r="S497" s="242">
        <f t="shared" si="311"/>
        <v>0</v>
      </c>
      <c r="T497" s="242">
        <f t="shared" si="312"/>
        <v>0</v>
      </c>
    </row>
    <row r="498" spans="1:20" s="242" customFormat="1" ht="16.149999999999999" customHeight="1">
      <c r="A498" s="289" t="s">
        <v>103</v>
      </c>
      <c r="B498" s="289" t="str">
        <f>種目一覧!E434</f>
        <v>　</v>
      </c>
      <c r="C498" s="287">
        <f>種目一覧!G434</f>
        <v>0</v>
      </c>
      <c r="D498" s="289" t="str">
        <f>種目一覧!F434</f>
        <v>　</v>
      </c>
      <c r="E498" s="289" t="str">
        <f t="shared" si="306"/>
        <v/>
      </c>
      <c r="F498" s="289" t="str">
        <f>種目一覧!H434</f>
        <v>50-25Fly</v>
      </c>
      <c r="H498" s="242">
        <f>種目一覧!L434</f>
        <v>99999</v>
      </c>
      <c r="I498" s="290" t="str">
        <f t="shared" si="307"/>
        <v/>
      </c>
      <c r="J498" s="290"/>
      <c r="K498" s="295">
        <f t="shared" si="308"/>
        <v>99999</v>
      </c>
      <c r="L498" s="292" t="str">
        <f t="shared" si="309"/>
        <v/>
      </c>
      <c r="M498" s="296">
        <f t="shared" si="310"/>
        <v>0</v>
      </c>
      <c r="N498" s="297">
        <f t="shared" si="311"/>
        <v>0</v>
      </c>
      <c r="O498" s="242">
        <f t="shared" si="311"/>
        <v>0</v>
      </c>
      <c r="P498" s="287">
        <f t="shared" si="311"/>
        <v>0</v>
      </c>
      <c r="Q498" s="287">
        <f t="shared" si="311"/>
        <v>0</v>
      </c>
      <c r="R498" s="287">
        <f t="shared" si="311"/>
        <v>0</v>
      </c>
      <c r="S498" s="242">
        <f t="shared" si="311"/>
        <v>0</v>
      </c>
      <c r="T498" s="242">
        <f t="shared" si="312"/>
        <v>0</v>
      </c>
    </row>
    <row r="499" spans="1:20" s="242" customFormat="1" ht="16.149999999999999" customHeight="1">
      <c r="A499" s="289" t="s">
        <v>103</v>
      </c>
      <c r="B499" s="289" t="str">
        <f>種目一覧!E435</f>
        <v>　</v>
      </c>
      <c r="C499" s="287">
        <f>種目一覧!G435</f>
        <v>0</v>
      </c>
      <c r="D499" s="289" t="str">
        <f>種目一覧!F435</f>
        <v>　</v>
      </c>
      <c r="E499" s="289" t="str">
        <f t="shared" si="306"/>
        <v/>
      </c>
      <c r="F499" s="289" t="str">
        <f>種目一覧!H435</f>
        <v>50-25Fly</v>
      </c>
      <c r="H499" s="242">
        <f>種目一覧!L435</f>
        <v>99999</v>
      </c>
      <c r="I499" s="290" t="str">
        <f t="shared" si="307"/>
        <v/>
      </c>
      <c r="J499" s="290"/>
      <c r="K499" s="295">
        <f t="shared" si="308"/>
        <v>99999</v>
      </c>
      <c r="L499" s="292" t="str">
        <f t="shared" si="309"/>
        <v/>
      </c>
      <c r="M499" s="296">
        <f t="shared" si="310"/>
        <v>0</v>
      </c>
      <c r="N499" s="297">
        <f t="shared" si="311"/>
        <v>0</v>
      </c>
      <c r="O499" s="242">
        <f t="shared" si="311"/>
        <v>0</v>
      </c>
      <c r="P499" s="287">
        <f t="shared" si="311"/>
        <v>0</v>
      </c>
      <c r="Q499" s="287">
        <f t="shared" si="311"/>
        <v>0</v>
      </c>
      <c r="R499" s="287">
        <f t="shared" si="311"/>
        <v>0</v>
      </c>
      <c r="S499" s="242">
        <f t="shared" si="311"/>
        <v>0</v>
      </c>
      <c r="T499" s="242">
        <f t="shared" si="312"/>
        <v>0</v>
      </c>
    </row>
    <row r="500" spans="1:20" s="242" customFormat="1" ht="16.149999999999999" customHeight="1">
      <c r="A500" s="289" t="s">
        <v>103</v>
      </c>
      <c r="B500" s="289" t="str">
        <f>種目一覧!E436</f>
        <v>　</v>
      </c>
      <c r="D500" s="289" t="str">
        <f>種目一覧!F436</f>
        <v>　</v>
      </c>
      <c r="E500" s="289" t="str">
        <f t="shared" si="306"/>
        <v/>
      </c>
      <c r="F500" s="289" t="str">
        <f>種目一覧!H436</f>
        <v>50-25Fly</v>
      </c>
      <c r="H500" s="242">
        <f>種目一覧!L436</f>
        <v>99999</v>
      </c>
      <c r="I500" s="290" t="str">
        <f t="shared" si="307"/>
        <v/>
      </c>
      <c r="J500" s="290"/>
      <c r="K500" s="295">
        <f t="shared" si="308"/>
        <v>99999</v>
      </c>
      <c r="L500" s="292" t="str">
        <f t="shared" si="309"/>
        <v/>
      </c>
      <c r="M500" s="296">
        <f t="shared" si="310"/>
        <v>0</v>
      </c>
      <c r="N500" s="297">
        <f t="shared" si="311"/>
        <v>0</v>
      </c>
      <c r="O500" s="242">
        <f t="shared" si="311"/>
        <v>0</v>
      </c>
      <c r="P500" s="287">
        <f t="shared" si="311"/>
        <v>0</v>
      </c>
      <c r="Q500" s="287">
        <f t="shared" si="311"/>
        <v>0</v>
      </c>
      <c r="R500" s="287">
        <f t="shared" si="311"/>
        <v>0</v>
      </c>
      <c r="S500" s="242">
        <f t="shared" si="311"/>
        <v>0</v>
      </c>
      <c r="T500" s="242">
        <f t="shared" si="312"/>
        <v>0</v>
      </c>
    </row>
    <row r="501" spans="1:20" s="242" customFormat="1" ht="16.149999999999999" customHeight="1">
      <c r="A501" s="289" t="s">
        <v>103</v>
      </c>
      <c r="B501" s="289" t="str">
        <f>種目一覧!E437</f>
        <v>三井住友信託</v>
      </c>
      <c r="C501" s="289" t="str">
        <f>種目一覧!G437</f>
        <v>ふじた　ましば</v>
      </c>
      <c r="D501" s="289" t="str">
        <f>種目一覧!F437</f>
        <v>藤田　万之葉</v>
      </c>
      <c r="E501" s="289" t="str">
        <f t="shared" si="306"/>
        <v/>
      </c>
      <c r="F501" s="289" t="str">
        <f>種目一覧!H437</f>
        <v>50-25Fly</v>
      </c>
      <c r="H501" s="242">
        <f>種目一覧!L437</f>
        <v>99999</v>
      </c>
      <c r="I501" s="290" t="str">
        <f t="shared" si="307"/>
        <v/>
      </c>
      <c r="J501" s="290"/>
      <c r="K501" s="295">
        <f t="shared" si="308"/>
        <v>99999</v>
      </c>
      <c r="L501" s="292" t="str">
        <f t="shared" si="309"/>
        <v/>
      </c>
      <c r="M501" s="296">
        <f t="shared" si="310"/>
        <v>0</v>
      </c>
      <c r="N501" s="297">
        <f t="shared" si="311"/>
        <v>0</v>
      </c>
      <c r="O501" s="242">
        <f t="shared" si="311"/>
        <v>0</v>
      </c>
      <c r="P501" s="287">
        <f t="shared" si="311"/>
        <v>0</v>
      </c>
      <c r="Q501" s="287">
        <f t="shared" si="311"/>
        <v>0</v>
      </c>
      <c r="R501" s="287">
        <f t="shared" si="311"/>
        <v>0</v>
      </c>
      <c r="S501" s="242">
        <f t="shared" si="311"/>
        <v>0</v>
      </c>
      <c r="T501" s="242">
        <f t="shared" si="312"/>
        <v>0</v>
      </c>
    </row>
    <row r="502" spans="1:20" s="242" customFormat="1" ht="16.149999999999999" customHeight="1">
      <c r="A502" s="289" t="s">
        <v>103</v>
      </c>
      <c r="B502" s="289" t="str">
        <f>種目一覧!E438</f>
        <v>みずほ</v>
      </c>
      <c r="C502" s="289" t="str">
        <f>種目一覧!G438</f>
        <v>なかがわ　こうすけ</v>
      </c>
      <c r="D502" s="289" t="str">
        <f>種目一覧!F438</f>
        <v>中川　浩輔</v>
      </c>
      <c r="E502" s="289" t="str">
        <f t="shared" si="306"/>
        <v/>
      </c>
      <c r="F502" s="289" t="str">
        <f>種目一覧!H438</f>
        <v>50-25Fly</v>
      </c>
      <c r="H502" s="242">
        <f>種目一覧!L438</f>
        <v>99999</v>
      </c>
      <c r="I502" s="290" t="str">
        <f t="shared" si="307"/>
        <v/>
      </c>
      <c r="J502" s="290"/>
      <c r="K502" s="295">
        <f t="shared" si="308"/>
        <v>99999</v>
      </c>
      <c r="L502" s="292" t="str">
        <f t="shared" si="309"/>
        <v/>
      </c>
      <c r="M502" s="296">
        <f t="shared" si="310"/>
        <v>0</v>
      </c>
      <c r="N502" s="297">
        <f t="shared" si="311"/>
        <v>0</v>
      </c>
      <c r="O502" s="242">
        <f t="shared" si="311"/>
        <v>0</v>
      </c>
      <c r="P502" s="287">
        <f t="shared" si="311"/>
        <v>0</v>
      </c>
      <c r="Q502" s="287">
        <f t="shared" si="311"/>
        <v>0</v>
      </c>
      <c r="R502" s="287">
        <f t="shared" si="311"/>
        <v>0</v>
      </c>
      <c r="S502" s="242">
        <f t="shared" si="311"/>
        <v>0</v>
      </c>
      <c r="T502" s="242">
        <f t="shared" si="312"/>
        <v>0</v>
      </c>
    </row>
    <row r="503" spans="1:20" s="242" customFormat="1" ht="16.149999999999999" customHeight="1">
      <c r="A503" s="289" t="s">
        <v>103</v>
      </c>
      <c r="B503" s="289" t="str">
        <f>種目一覧!E439</f>
        <v>みずほ</v>
      </c>
      <c r="C503" s="289" t="str">
        <f>種目一覧!G439</f>
        <v>あかば　しゅんいち</v>
      </c>
      <c r="D503" s="289" t="str">
        <f>種目一覧!F439</f>
        <v>赤羽　俊一</v>
      </c>
      <c r="E503" s="289" t="str">
        <f t="shared" si="306"/>
        <v/>
      </c>
      <c r="F503" s="289" t="str">
        <f>種目一覧!H439</f>
        <v>50-25Fly</v>
      </c>
      <c r="H503" s="242">
        <f>種目一覧!L439</f>
        <v>99999</v>
      </c>
      <c r="I503" s="290" t="str">
        <f t="shared" si="307"/>
        <v/>
      </c>
      <c r="J503" s="290"/>
      <c r="K503" s="295">
        <f t="shared" si="308"/>
        <v>99999</v>
      </c>
      <c r="L503" s="292" t="str">
        <f t="shared" si="309"/>
        <v/>
      </c>
      <c r="M503" s="296">
        <f t="shared" si="310"/>
        <v>0</v>
      </c>
      <c r="N503" s="297">
        <f t="shared" si="311"/>
        <v>0</v>
      </c>
      <c r="O503" s="242">
        <f t="shared" si="311"/>
        <v>0</v>
      </c>
      <c r="P503" s="287">
        <f t="shared" si="311"/>
        <v>0</v>
      </c>
      <c r="Q503" s="287">
        <f t="shared" si="311"/>
        <v>0</v>
      </c>
      <c r="R503" s="287">
        <f t="shared" si="311"/>
        <v>0</v>
      </c>
      <c r="S503" s="242">
        <f t="shared" si="311"/>
        <v>0</v>
      </c>
      <c r="T503" s="242">
        <f t="shared" si="312"/>
        <v>0</v>
      </c>
    </row>
    <row r="504" spans="1:20" s="242" customFormat="1" ht="16.149999999999999" customHeight="1">
      <c r="A504" s="289" t="s">
        <v>103</v>
      </c>
      <c r="B504" s="289" t="str">
        <f>種目一覧!E440</f>
        <v>　</v>
      </c>
      <c r="C504" s="287">
        <f>種目一覧!G440</f>
        <v>0</v>
      </c>
      <c r="D504" s="289" t="str">
        <f>種目一覧!F440</f>
        <v>　</v>
      </c>
      <c r="E504" s="289" t="str">
        <f t="shared" si="306"/>
        <v/>
      </c>
      <c r="F504" s="289" t="str">
        <f>種目一覧!H440</f>
        <v>50-25Fly</v>
      </c>
      <c r="H504" s="242">
        <f>種目一覧!L440</f>
        <v>99999</v>
      </c>
      <c r="I504" s="290" t="str">
        <f t="shared" si="307"/>
        <v/>
      </c>
      <c r="J504" s="290"/>
      <c r="K504" s="295">
        <f t="shared" si="308"/>
        <v>99999</v>
      </c>
      <c r="L504" s="292" t="str">
        <f t="shared" si="309"/>
        <v/>
      </c>
      <c r="M504" s="296">
        <f t="shared" si="310"/>
        <v>0</v>
      </c>
      <c r="N504" s="297">
        <f t="shared" si="311"/>
        <v>0</v>
      </c>
      <c r="O504" s="242">
        <f t="shared" si="311"/>
        <v>0</v>
      </c>
      <c r="P504" s="287">
        <f t="shared" si="311"/>
        <v>0</v>
      </c>
      <c r="Q504" s="287">
        <f t="shared" si="311"/>
        <v>0</v>
      </c>
      <c r="R504" s="287">
        <f t="shared" si="311"/>
        <v>0</v>
      </c>
      <c r="S504" s="242">
        <f t="shared" si="311"/>
        <v>0</v>
      </c>
      <c r="T504" s="242">
        <f t="shared" si="312"/>
        <v>0</v>
      </c>
    </row>
    <row r="505" spans="1:20" s="242" customFormat="1" ht="16.149999999999999" customHeight="1">
      <c r="A505" s="289" t="s">
        <v>103</v>
      </c>
      <c r="B505" s="289" t="str">
        <f>種目一覧!E441</f>
        <v>　</v>
      </c>
      <c r="C505" s="287">
        <f>種目一覧!G441</f>
        <v>0</v>
      </c>
      <c r="D505" s="289" t="str">
        <f>種目一覧!F441</f>
        <v>　</v>
      </c>
      <c r="E505" s="289" t="str">
        <f t="shared" si="306"/>
        <v/>
      </c>
      <c r="F505" s="289" t="str">
        <f>種目一覧!H441</f>
        <v>50-25Fly</v>
      </c>
      <c r="H505" s="242">
        <f>種目一覧!L441</f>
        <v>99999</v>
      </c>
      <c r="I505" s="290" t="str">
        <f t="shared" si="307"/>
        <v/>
      </c>
      <c r="J505" s="290"/>
      <c r="K505" s="295">
        <f t="shared" si="308"/>
        <v>99999</v>
      </c>
      <c r="L505" s="292" t="str">
        <f t="shared" si="309"/>
        <v/>
      </c>
      <c r="M505" s="296">
        <f t="shared" si="310"/>
        <v>0</v>
      </c>
      <c r="N505" s="297">
        <f t="shared" si="311"/>
        <v>0</v>
      </c>
      <c r="O505" s="242">
        <f t="shared" si="311"/>
        <v>0</v>
      </c>
      <c r="P505" s="287">
        <f t="shared" si="311"/>
        <v>0</v>
      </c>
      <c r="Q505" s="287">
        <f t="shared" si="311"/>
        <v>0</v>
      </c>
      <c r="R505" s="287">
        <f t="shared" si="311"/>
        <v>0</v>
      </c>
      <c r="S505" s="242">
        <f t="shared" si="311"/>
        <v>0</v>
      </c>
      <c r="T505" s="242">
        <f t="shared" si="312"/>
        <v>0</v>
      </c>
    </row>
    <row r="506" spans="1:20" s="242" customFormat="1" ht="16.149999999999999" customHeight="1">
      <c r="A506" s="289" t="s">
        <v>103</v>
      </c>
      <c r="B506" s="289" t="str">
        <f>種目一覧!E442</f>
        <v>　</v>
      </c>
      <c r="C506" s="287">
        <f>種目一覧!G442</f>
        <v>0</v>
      </c>
      <c r="D506" s="289" t="str">
        <f>種目一覧!F442</f>
        <v>　</v>
      </c>
      <c r="E506" s="289" t="str">
        <f t="shared" si="306"/>
        <v/>
      </c>
      <c r="F506" s="289" t="str">
        <f>種目一覧!H442</f>
        <v>50-25Fly</v>
      </c>
      <c r="H506" s="242">
        <f>種目一覧!L442</f>
        <v>99999</v>
      </c>
      <c r="I506" s="290" t="str">
        <f t="shared" si="307"/>
        <v/>
      </c>
      <c r="J506" s="290"/>
      <c r="K506" s="295">
        <f t="shared" si="308"/>
        <v>99999</v>
      </c>
      <c r="L506" s="292" t="str">
        <f t="shared" si="309"/>
        <v/>
      </c>
      <c r="M506" s="296">
        <f t="shared" si="310"/>
        <v>0</v>
      </c>
      <c r="N506" s="297">
        <f t="shared" si="311"/>
        <v>0</v>
      </c>
      <c r="O506" s="242">
        <f t="shared" si="311"/>
        <v>0</v>
      </c>
      <c r="P506" s="287">
        <f t="shared" si="311"/>
        <v>0</v>
      </c>
      <c r="Q506" s="287">
        <f t="shared" si="311"/>
        <v>0</v>
      </c>
      <c r="R506" s="287">
        <f t="shared" si="311"/>
        <v>0</v>
      </c>
      <c r="S506" s="242">
        <f t="shared" si="311"/>
        <v>0</v>
      </c>
      <c r="T506" s="242">
        <f t="shared" si="312"/>
        <v>0</v>
      </c>
    </row>
    <row r="507" spans="1:20" s="242" customFormat="1" ht="16.149999999999999" customHeight="1">
      <c r="A507" s="298" t="s">
        <v>103</v>
      </c>
      <c r="B507" s="298" t="str">
        <f>種目一覧!E443</f>
        <v>　</v>
      </c>
      <c r="D507" s="298" t="str">
        <f>種目一覧!F443</f>
        <v>　</v>
      </c>
      <c r="E507" s="298" t="str">
        <f t="shared" si="306"/>
        <v/>
      </c>
      <c r="F507" s="298" t="str">
        <f>種目一覧!H443</f>
        <v>50-25Fly</v>
      </c>
      <c r="H507" s="300">
        <f>種目一覧!L443</f>
        <v>99999</v>
      </c>
      <c r="I507" s="301" t="str">
        <f t="shared" si="307"/>
        <v/>
      </c>
      <c r="J507" s="301"/>
      <c r="K507" s="302">
        <f t="shared" si="308"/>
        <v>99999</v>
      </c>
      <c r="L507" s="303" t="str">
        <f t="shared" si="309"/>
        <v/>
      </c>
      <c r="M507" s="304">
        <f t="shared" si="310"/>
        <v>0</v>
      </c>
      <c r="N507" s="305">
        <f t="shared" si="311"/>
        <v>0</v>
      </c>
      <c r="O507" s="300">
        <f t="shared" si="311"/>
        <v>0</v>
      </c>
      <c r="P507" s="299">
        <f t="shared" si="311"/>
        <v>0</v>
      </c>
      <c r="Q507" s="299">
        <f t="shared" si="311"/>
        <v>0</v>
      </c>
      <c r="R507" s="299">
        <f t="shared" si="311"/>
        <v>0</v>
      </c>
      <c r="S507" s="300">
        <f t="shared" si="311"/>
        <v>0</v>
      </c>
      <c r="T507" s="300">
        <f t="shared" si="312"/>
        <v>0</v>
      </c>
    </row>
    <row r="508" spans="1:20" s="306" customFormat="1" ht="16.149999999999999" customHeight="1">
      <c r="A508" s="307" t="s">
        <v>103</v>
      </c>
      <c r="B508" s="211" t="s">
        <v>456</v>
      </c>
      <c r="C508" s="308">
        <v>1435</v>
      </c>
      <c r="F508" s="211" t="str">
        <f>F507</f>
        <v>50-25Fly</v>
      </c>
      <c r="G508" s="211" t="s">
        <v>416</v>
      </c>
      <c r="N508" s="309">
        <f t="shared" ref="N508:S508" si="313">SUM(N501:N507)</f>
        <v>0</v>
      </c>
      <c r="O508" s="310">
        <f t="shared" si="313"/>
        <v>0</v>
      </c>
      <c r="P508" s="308">
        <f t="shared" si="313"/>
        <v>0</v>
      </c>
      <c r="Q508" s="308">
        <f t="shared" si="313"/>
        <v>0</v>
      </c>
      <c r="R508" s="308">
        <f t="shared" si="313"/>
        <v>0</v>
      </c>
      <c r="S508" s="310">
        <f t="shared" si="313"/>
        <v>0</v>
      </c>
    </row>
    <row r="509" spans="1:20" s="306" customFormat="1" ht="16.149999999999999" customHeight="1">
      <c r="A509" s="44" t="s">
        <v>103</v>
      </c>
      <c r="H509" s="345">
        <v>1</v>
      </c>
      <c r="I509" s="345">
        <v>3</v>
      </c>
      <c r="J509" s="345">
        <v>4</v>
      </c>
      <c r="K509" s="345">
        <v>2</v>
      </c>
      <c r="L509" s="348">
        <v>5</v>
      </c>
      <c r="N509" s="311" t="str">
        <f t="shared" ref="N509:S509" si="314">IF(COUNTIF(N501:N507,"&lt;&gt;0")&gt;2,"警告！","")</f>
        <v/>
      </c>
      <c r="O509" s="312" t="str">
        <f t="shared" si="314"/>
        <v/>
      </c>
      <c r="P509" s="46" t="str">
        <f t="shared" si="314"/>
        <v/>
      </c>
      <c r="Q509" s="46" t="str">
        <f t="shared" si="314"/>
        <v/>
      </c>
      <c r="R509" s="46" t="str">
        <f t="shared" si="314"/>
        <v/>
      </c>
      <c r="S509" s="312" t="str">
        <f t="shared" si="314"/>
        <v/>
      </c>
    </row>
    <row r="510" spans="1:20" s="320" customFormat="1" ht="16.149999999999999" customHeight="1">
      <c r="A510" s="23" t="s">
        <v>131</v>
      </c>
      <c r="B510" s="80">
        <f>種目一覧!E444</f>
        <v>0</v>
      </c>
      <c r="C510" s="80">
        <f>種目一覧!G444</f>
        <v>0</v>
      </c>
      <c r="D510" s="80">
        <f>種目一覧!F444</f>
        <v>0</v>
      </c>
      <c r="E510" s="321" t="str">
        <f>IF(K510&lt;=C$508,"※","")</f>
        <v/>
      </c>
      <c r="F510" s="26" t="str">
        <f>種目一覧!H444</f>
        <v>1分間</v>
      </c>
      <c r="H510" s="322">
        <f>種目一覧!L444</f>
        <v>99999</v>
      </c>
      <c r="I510" s="322">
        <f t="shared" ref="I510:I530" si="315">IF(K510="over",99999,RANK(K510,K$510:K$530,1))</f>
        <v>99999</v>
      </c>
      <c r="J510" s="323"/>
      <c r="K510" s="323" t="str">
        <f t="shared" ref="K510:K530" si="316">IF(H510&gt;=10000,"over",6000-H510)</f>
        <v>over</v>
      </c>
      <c r="L510" s="292">
        <f t="shared" ref="L510:L530" si="317">IF(J510&gt;2,"",RANK(I510,I$510:I$530,1))</f>
        <v>1</v>
      </c>
      <c r="M510" s="324">
        <v>0</v>
      </c>
      <c r="N510" s="325">
        <f t="shared" ref="N510:S519" si="318">IF($B510=N$2,$M510,0)</f>
        <v>0</v>
      </c>
      <c r="O510" s="322">
        <f t="shared" si="318"/>
        <v>0</v>
      </c>
      <c r="P510" s="80">
        <f t="shared" si="318"/>
        <v>0</v>
      </c>
      <c r="Q510" s="80">
        <f t="shared" si="318"/>
        <v>0</v>
      </c>
      <c r="R510" s="80">
        <f t="shared" si="318"/>
        <v>0</v>
      </c>
      <c r="S510" s="322">
        <f t="shared" si="318"/>
        <v>0</v>
      </c>
      <c r="T510" s="322">
        <f t="shared" ref="T510:T530" si="319">SUM(N510:S510)-M510</f>
        <v>0</v>
      </c>
    </row>
    <row r="511" spans="1:20" s="320" customFormat="1" ht="16.149999999999999" customHeight="1">
      <c r="A511" s="23" t="s">
        <v>131</v>
      </c>
      <c r="B511" s="80">
        <f>種目一覧!E445</f>
        <v>0</v>
      </c>
      <c r="C511" s="80">
        <f>種目一覧!G445</f>
        <v>0</v>
      </c>
      <c r="D511" s="80">
        <f>種目一覧!F445</f>
        <v>0</v>
      </c>
      <c r="F511" s="26" t="str">
        <f>種目一覧!H445</f>
        <v>1分間</v>
      </c>
      <c r="H511" s="322">
        <f>種目一覧!L445</f>
        <v>99999</v>
      </c>
      <c r="I511" s="322">
        <f t="shared" si="315"/>
        <v>99999</v>
      </c>
      <c r="J511" s="323"/>
      <c r="K511" s="323" t="str">
        <f t="shared" si="316"/>
        <v>over</v>
      </c>
      <c r="L511" s="292">
        <f t="shared" si="317"/>
        <v>1</v>
      </c>
      <c r="M511" s="324">
        <v>0</v>
      </c>
      <c r="N511" s="325">
        <f t="shared" si="318"/>
        <v>0</v>
      </c>
      <c r="O511" s="322">
        <f t="shared" si="318"/>
        <v>0</v>
      </c>
      <c r="P511" s="80">
        <f t="shared" si="318"/>
        <v>0</v>
      </c>
      <c r="Q511" s="80">
        <f t="shared" si="318"/>
        <v>0</v>
      </c>
      <c r="R511" s="80">
        <f t="shared" si="318"/>
        <v>0</v>
      </c>
      <c r="S511" s="322">
        <f t="shared" si="318"/>
        <v>0</v>
      </c>
      <c r="T511" s="322">
        <f t="shared" si="319"/>
        <v>0</v>
      </c>
    </row>
    <row r="512" spans="1:20" s="320" customFormat="1" ht="16.149999999999999" customHeight="1">
      <c r="A512" s="23" t="s">
        <v>131</v>
      </c>
      <c r="B512" s="80">
        <f>種目一覧!E446</f>
        <v>0</v>
      </c>
      <c r="C512" s="80">
        <f>種目一覧!G446</f>
        <v>0</v>
      </c>
      <c r="D512" s="80">
        <f>種目一覧!F446</f>
        <v>0</v>
      </c>
      <c r="F512" s="26" t="str">
        <f>種目一覧!H446</f>
        <v>1分間</v>
      </c>
      <c r="H512" s="322">
        <f>種目一覧!L446</f>
        <v>99999</v>
      </c>
      <c r="I512" s="322">
        <f t="shared" si="315"/>
        <v>99999</v>
      </c>
      <c r="J512" s="323"/>
      <c r="K512" s="323" t="str">
        <f t="shared" si="316"/>
        <v>over</v>
      </c>
      <c r="L512" s="292">
        <f t="shared" si="317"/>
        <v>1</v>
      </c>
      <c r="M512" s="324">
        <v>0</v>
      </c>
      <c r="N512" s="325">
        <f t="shared" si="318"/>
        <v>0</v>
      </c>
      <c r="O512" s="322">
        <f t="shared" si="318"/>
        <v>0</v>
      </c>
      <c r="P512" s="80">
        <f t="shared" si="318"/>
        <v>0</v>
      </c>
      <c r="Q512" s="80">
        <f t="shared" si="318"/>
        <v>0</v>
      </c>
      <c r="R512" s="80">
        <f t="shared" si="318"/>
        <v>0</v>
      </c>
      <c r="S512" s="322">
        <f t="shared" si="318"/>
        <v>0</v>
      </c>
      <c r="T512" s="322">
        <f t="shared" si="319"/>
        <v>0</v>
      </c>
    </row>
    <row r="513" spans="1:20" s="320" customFormat="1" ht="16.149999999999999" customHeight="1">
      <c r="A513" s="23" t="s">
        <v>131</v>
      </c>
      <c r="B513" s="80">
        <f>種目一覧!E447</f>
        <v>0</v>
      </c>
      <c r="C513" s="80">
        <f>種目一覧!G447</f>
        <v>0</v>
      </c>
      <c r="D513" s="80">
        <f>種目一覧!F447</f>
        <v>0</v>
      </c>
      <c r="F513" s="26" t="str">
        <f>種目一覧!H447</f>
        <v>1分間</v>
      </c>
      <c r="H513" s="322">
        <f>種目一覧!L447</f>
        <v>99999</v>
      </c>
      <c r="I513" s="322">
        <f t="shared" si="315"/>
        <v>99999</v>
      </c>
      <c r="J513" s="323"/>
      <c r="K513" s="323" t="str">
        <f t="shared" si="316"/>
        <v>over</v>
      </c>
      <c r="L513" s="292">
        <f t="shared" si="317"/>
        <v>1</v>
      </c>
      <c r="M513" s="324">
        <v>0</v>
      </c>
      <c r="N513" s="325">
        <f t="shared" si="318"/>
        <v>0</v>
      </c>
      <c r="O513" s="322">
        <f t="shared" si="318"/>
        <v>0</v>
      </c>
      <c r="P513" s="80">
        <f t="shared" si="318"/>
        <v>0</v>
      </c>
      <c r="Q513" s="80">
        <f t="shared" si="318"/>
        <v>0</v>
      </c>
      <c r="R513" s="80">
        <f t="shared" si="318"/>
        <v>0</v>
      </c>
      <c r="S513" s="322">
        <f t="shared" si="318"/>
        <v>0</v>
      </c>
      <c r="T513" s="322">
        <f t="shared" si="319"/>
        <v>0</v>
      </c>
    </row>
    <row r="514" spans="1:20" s="320" customFormat="1" ht="16.149999999999999" customHeight="1">
      <c r="A514" s="23" t="s">
        <v>131</v>
      </c>
      <c r="B514" s="80">
        <f>種目一覧!E448</f>
        <v>0</v>
      </c>
      <c r="C514" s="80">
        <f>種目一覧!G448</f>
        <v>0</v>
      </c>
      <c r="D514" s="80">
        <f>種目一覧!F448</f>
        <v>0</v>
      </c>
      <c r="F514" s="26" t="str">
        <f>種目一覧!H448</f>
        <v>1分間</v>
      </c>
      <c r="H514" s="322">
        <f>種目一覧!L448</f>
        <v>99999</v>
      </c>
      <c r="I514" s="322">
        <f t="shared" si="315"/>
        <v>99999</v>
      </c>
      <c r="J514" s="323"/>
      <c r="K514" s="323" t="str">
        <f t="shared" si="316"/>
        <v>over</v>
      </c>
      <c r="L514" s="292">
        <f t="shared" si="317"/>
        <v>1</v>
      </c>
      <c r="M514" s="324">
        <v>0</v>
      </c>
      <c r="N514" s="325">
        <f t="shared" si="318"/>
        <v>0</v>
      </c>
      <c r="O514" s="322">
        <f t="shared" si="318"/>
        <v>0</v>
      </c>
      <c r="P514" s="80">
        <f t="shared" si="318"/>
        <v>0</v>
      </c>
      <c r="Q514" s="80">
        <f t="shared" si="318"/>
        <v>0</v>
      </c>
      <c r="R514" s="80">
        <f t="shared" si="318"/>
        <v>0</v>
      </c>
      <c r="S514" s="322">
        <f t="shared" si="318"/>
        <v>0</v>
      </c>
      <c r="T514" s="322">
        <f t="shared" si="319"/>
        <v>0</v>
      </c>
    </row>
    <row r="515" spans="1:20" s="320" customFormat="1" ht="16.149999999999999" customHeight="1">
      <c r="A515" s="23" t="s">
        <v>131</v>
      </c>
      <c r="B515" s="80">
        <f>種目一覧!E449</f>
        <v>0</v>
      </c>
      <c r="C515" s="80">
        <f>種目一覧!G449</f>
        <v>0</v>
      </c>
      <c r="D515" s="80">
        <f>種目一覧!F449</f>
        <v>0</v>
      </c>
      <c r="F515" s="26" t="str">
        <f>種目一覧!H449</f>
        <v>1分間</v>
      </c>
      <c r="H515" s="322">
        <f>種目一覧!L449</f>
        <v>99999</v>
      </c>
      <c r="I515" s="322">
        <f t="shared" si="315"/>
        <v>99999</v>
      </c>
      <c r="J515" s="323"/>
      <c r="K515" s="323" t="str">
        <f t="shared" si="316"/>
        <v>over</v>
      </c>
      <c r="L515" s="292">
        <f t="shared" si="317"/>
        <v>1</v>
      </c>
      <c r="M515" s="324">
        <v>0</v>
      </c>
      <c r="N515" s="325">
        <f t="shared" si="318"/>
        <v>0</v>
      </c>
      <c r="O515" s="322">
        <f t="shared" si="318"/>
        <v>0</v>
      </c>
      <c r="P515" s="80">
        <f t="shared" si="318"/>
        <v>0</v>
      </c>
      <c r="Q515" s="80">
        <f t="shared" si="318"/>
        <v>0</v>
      </c>
      <c r="R515" s="80">
        <f t="shared" si="318"/>
        <v>0</v>
      </c>
      <c r="S515" s="322">
        <f t="shared" si="318"/>
        <v>0</v>
      </c>
      <c r="T515" s="322">
        <f t="shared" si="319"/>
        <v>0</v>
      </c>
    </row>
    <row r="516" spans="1:20" s="320" customFormat="1" ht="16.149999999999999" customHeight="1">
      <c r="A516" s="23" t="s">
        <v>131</v>
      </c>
      <c r="B516" s="80">
        <f>種目一覧!E450</f>
        <v>0</v>
      </c>
      <c r="C516" s="80">
        <f>種目一覧!G450</f>
        <v>0</v>
      </c>
      <c r="D516" s="80">
        <f>種目一覧!F450</f>
        <v>0</v>
      </c>
      <c r="F516" s="26" t="str">
        <f>種目一覧!H450</f>
        <v>1分間</v>
      </c>
      <c r="H516" s="322">
        <f>種目一覧!L450</f>
        <v>99999</v>
      </c>
      <c r="I516" s="322">
        <f t="shared" si="315"/>
        <v>99999</v>
      </c>
      <c r="J516" s="323"/>
      <c r="K516" s="323" t="str">
        <f t="shared" si="316"/>
        <v>over</v>
      </c>
      <c r="L516" s="292">
        <f t="shared" si="317"/>
        <v>1</v>
      </c>
      <c r="M516" s="324">
        <v>0</v>
      </c>
      <c r="N516" s="325">
        <f t="shared" si="318"/>
        <v>0</v>
      </c>
      <c r="O516" s="322">
        <f t="shared" si="318"/>
        <v>0</v>
      </c>
      <c r="P516" s="80">
        <f t="shared" si="318"/>
        <v>0</v>
      </c>
      <c r="Q516" s="80">
        <f t="shared" si="318"/>
        <v>0</v>
      </c>
      <c r="R516" s="80">
        <f t="shared" si="318"/>
        <v>0</v>
      </c>
      <c r="S516" s="322">
        <f t="shared" si="318"/>
        <v>0</v>
      </c>
      <c r="T516" s="322">
        <f t="shared" si="319"/>
        <v>0</v>
      </c>
    </row>
    <row r="517" spans="1:20" s="320" customFormat="1" ht="16.149999999999999" customHeight="1">
      <c r="A517" s="23" t="s">
        <v>131</v>
      </c>
      <c r="B517" s="80">
        <f>種目一覧!E453</f>
        <v>0</v>
      </c>
      <c r="C517" s="80">
        <f>種目一覧!G453</f>
        <v>0</v>
      </c>
      <c r="D517" s="80">
        <f>種目一覧!F453</f>
        <v>0</v>
      </c>
      <c r="F517" s="26" t="str">
        <f>種目一覧!H451</f>
        <v>1分間</v>
      </c>
      <c r="H517" s="322">
        <f>種目一覧!L451</f>
        <v>99999</v>
      </c>
      <c r="I517" s="322">
        <f t="shared" si="315"/>
        <v>99999</v>
      </c>
      <c r="J517" s="323"/>
      <c r="K517" s="323" t="str">
        <f t="shared" si="316"/>
        <v>over</v>
      </c>
      <c r="L517" s="292">
        <f t="shared" si="317"/>
        <v>1</v>
      </c>
      <c r="M517" s="324">
        <v>0</v>
      </c>
      <c r="N517" s="325">
        <f t="shared" si="318"/>
        <v>0</v>
      </c>
      <c r="O517" s="322">
        <f t="shared" si="318"/>
        <v>0</v>
      </c>
      <c r="P517" s="80">
        <f t="shared" si="318"/>
        <v>0</v>
      </c>
      <c r="Q517" s="80">
        <f t="shared" si="318"/>
        <v>0</v>
      </c>
      <c r="R517" s="80">
        <f t="shared" si="318"/>
        <v>0</v>
      </c>
      <c r="S517" s="322">
        <f t="shared" si="318"/>
        <v>0</v>
      </c>
      <c r="T517" s="322">
        <f t="shared" si="319"/>
        <v>0</v>
      </c>
    </row>
    <row r="518" spans="1:20" s="320" customFormat="1" ht="16.149999999999999" customHeight="1">
      <c r="A518" s="23" t="s">
        <v>131</v>
      </c>
      <c r="B518" s="80">
        <f>種目一覧!E456</f>
        <v>0</v>
      </c>
      <c r="C518" s="80">
        <f>種目一覧!G456</f>
        <v>0</v>
      </c>
      <c r="D518" s="80">
        <f>種目一覧!F456</f>
        <v>0</v>
      </c>
      <c r="F518" s="26" t="str">
        <f>種目一覧!H452</f>
        <v>1分間</v>
      </c>
      <c r="H518" s="322">
        <f>種目一覧!L452</f>
        <v>99999</v>
      </c>
      <c r="I518" s="322">
        <f t="shared" si="315"/>
        <v>99999</v>
      </c>
      <c r="J518" s="323"/>
      <c r="K518" s="323" t="str">
        <f t="shared" si="316"/>
        <v>over</v>
      </c>
      <c r="L518" s="292">
        <f t="shared" si="317"/>
        <v>1</v>
      </c>
      <c r="M518" s="324">
        <v>0</v>
      </c>
      <c r="N518" s="325">
        <f t="shared" si="318"/>
        <v>0</v>
      </c>
      <c r="O518" s="322">
        <f t="shared" si="318"/>
        <v>0</v>
      </c>
      <c r="P518" s="80">
        <f t="shared" si="318"/>
        <v>0</v>
      </c>
      <c r="Q518" s="80">
        <f t="shared" si="318"/>
        <v>0</v>
      </c>
      <c r="R518" s="80">
        <f t="shared" si="318"/>
        <v>0</v>
      </c>
      <c r="S518" s="322">
        <f t="shared" si="318"/>
        <v>0</v>
      </c>
      <c r="T518" s="322">
        <f t="shared" si="319"/>
        <v>0</v>
      </c>
    </row>
    <row r="519" spans="1:20" s="320" customFormat="1" ht="16.149999999999999" customHeight="1">
      <c r="A519" s="23" t="s">
        <v>131</v>
      </c>
      <c r="B519" s="26" t="str">
        <f>種目一覧!E459</f>
        <v>三井住友銀行</v>
      </c>
      <c r="C519" s="26" t="str">
        <f>種目一覧!G459</f>
        <v>みついすみともぎんこうB</v>
      </c>
      <c r="D519" s="26" t="str">
        <f>種目一覧!F459</f>
        <v>三井住友銀行B</v>
      </c>
      <c r="F519" s="26" t="str">
        <f>種目一覧!H453</f>
        <v>1分間</v>
      </c>
      <c r="H519" s="322">
        <f>種目一覧!L453</f>
        <v>99999</v>
      </c>
      <c r="I519" s="322">
        <f t="shared" si="315"/>
        <v>99999</v>
      </c>
      <c r="J519" s="323"/>
      <c r="K519" s="323" t="str">
        <f t="shared" si="316"/>
        <v>over</v>
      </c>
      <c r="L519" s="292">
        <f t="shared" si="317"/>
        <v>1</v>
      </c>
      <c r="M519" s="324">
        <v>0</v>
      </c>
      <c r="N519" s="325">
        <f t="shared" si="318"/>
        <v>0</v>
      </c>
      <c r="O519" s="322">
        <f t="shared" si="318"/>
        <v>0</v>
      </c>
      <c r="P519" s="80">
        <f t="shared" si="318"/>
        <v>0</v>
      </c>
      <c r="Q519" s="80">
        <f t="shared" si="318"/>
        <v>0</v>
      </c>
      <c r="R519" s="80">
        <f t="shared" si="318"/>
        <v>0</v>
      </c>
      <c r="S519" s="322">
        <f t="shared" si="318"/>
        <v>0</v>
      </c>
      <c r="T519" s="322">
        <f t="shared" si="319"/>
        <v>0</v>
      </c>
    </row>
    <row r="520" spans="1:20" s="320" customFormat="1" ht="16.149999999999999" customHeight="1">
      <c r="A520" s="23" t="s">
        <v>131</v>
      </c>
      <c r="B520" s="80">
        <f>種目一覧!E451</f>
        <v>0</v>
      </c>
      <c r="C520" s="80">
        <f>種目一覧!G451</f>
        <v>0</v>
      </c>
      <c r="D520" s="80">
        <f>種目一覧!F451</f>
        <v>0</v>
      </c>
      <c r="F520" s="26" t="str">
        <f>種目一覧!H454</f>
        <v>1分間</v>
      </c>
      <c r="H520" s="322">
        <f>種目一覧!L454</f>
        <v>99999</v>
      </c>
      <c r="I520" s="322">
        <f t="shared" si="315"/>
        <v>99999</v>
      </c>
      <c r="J520" s="323"/>
      <c r="K520" s="323" t="str">
        <f t="shared" si="316"/>
        <v>over</v>
      </c>
      <c r="L520" s="292">
        <f t="shared" si="317"/>
        <v>1</v>
      </c>
      <c r="M520" s="324">
        <v>0</v>
      </c>
      <c r="N520" s="325">
        <f t="shared" ref="N520:S530" si="320">IF($B520=N$2,$M520,0)</f>
        <v>0</v>
      </c>
      <c r="O520" s="322">
        <f t="shared" si="320"/>
        <v>0</v>
      </c>
      <c r="P520" s="80">
        <f t="shared" si="320"/>
        <v>0</v>
      </c>
      <c r="Q520" s="80">
        <f t="shared" si="320"/>
        <v>0</v>
      </c>
      <c r="R520" s="80">
        <f t="shared" si="320"/>
        <v>0</v>
      </c>
      <c r="S520" s="322">
        <f t="shared" si="320"/>
        <v>0</v>
      </c>
      <c r="T520" s="322">
        <f t="shared" si="319"/>
        <v>0</v>
      </c>
    </row>
    <row r="521" spans="1:20" s="320" customFormat="1" ht="16.149999999999999" customHeight="1">
      <c r="A521" s="23" t="s">
        <v>131</v>
      </c>
      <c r="B521" s="80">
        <f>種目一覧!E454</f>
        <v>0</v>
      </c>
      <c r="C521" s="80">
        <f>種目一覧!G454</f>
        <v>0</v>
      </c>
      <c r="D521" s="80">
        <f>種目一覧!F454</f>
        <v>0</v>
      </c>
      <c r="F521" s="26" t="str">
        <f>種目一覧!H455</f>
        <v>1分間</v>
      </c>
      <c r="H521" s="322">
        <f>種目一覧!L455</f>
        <v>99999</v>
      </c>
      <c r="I521" s="322">
        <f t="shared" si="315"/>
        <v>99999</v>
      </c>
      <c r="J521" s="323"/>
      <c r="K521" s="323" t="str">
        <f t="shared" si="316"/>
        <v>over</v>
      </c>
      <c r="L521" s="292">
        <f t="shared" si="317"/>
        <v>1</v>
      </c>
      <c r="M521" s="324">
        <v>0</v>
      </c>
      <c r="N521" s="325">
        <f t="shared" si="320"/>
        <v>0</v>
      </c>
      <c r="O521" s="322">
        <f t="shared" si="320"/>
        <v>0</v>
      </c>
      <c r="P521" s="80">
        <f t="shared" si="320"/>
        <v>0</v>
      </c>
      <c r="Q521" s="80">
        <f t="shared" si="320"/>
        <v>0</v>
      </c>
      <c r="R521" s="80">
        <f t="shared" si="320"/>
        <v>0</v>
      </c>
      <c r="S521" s="322">
        <f t="shared" si="320"/>
        <v>0</v>
      </c>
      <c r="T521" s="322">
        <f t="shared" si="319"/>
        <v>0</v>
      </c>
    </row>
    <row r="522" spans="1:20" s="320" customFormat="1" ht="16.149999999999999" customHeight="1">
      <c r="A522" s="23" t="s">
        <v>131</v>
      </c>
      <c r="B522" s="80">
        <f>種目一覧!E457</f>
        <v>0</v>
      </c>
      <c r="C522" s="80">
        <f>種目一覧!G457</f>
        <v>0</v>
      </c>
      <c r="D522" s="80">
        <f>種目一覧!F457</f>
        <v>0</v>
      </c>
      <c r="F522" s="26" t="str">
        <f>種目一覧!H456</f>
        <v>1分間</v>
      </c>
      <c r="H522" s="322">
        <f>種目一覧!L456</f>
        <v>99999</v>
      </c>
      <c r="I522" s="322">
        <f t="shared" si="315"/>
        <v>99999</v>
      </c>
      <c r="J522" s="323"/>
      <c r="K522" s="323" t="str">
        <f t="shared" si="316"/>
        <v>over</v>
      </c>
      <c r="L522" s="292">
        <f t="shared" si="317"/>
        <v>1</v>
      </c>
      <c r="M522" s="324">
        <v>0</v>
      </c>
      <c r="N522" s="325">
        <f t="shared" si="320"/>
        <v>0</v>
      </c>
      <c r="O522" s="322">
        <f t="shared" si="320"/>
        <v>0</v>
      </c>
      <c r="P522" s="80">
        <f t="shared" si="320"/>
        <v>0</v>
      </c>
      <c r="Q522" s="80">
        <f t="shared" si="320"/>
        <v>0</v>
      </c>
      <c r="R522" s="80">
        <f t="shared" si="320"/>
        <v>0</v>
      </c>
      <c r="S522" s="322">
        <f t="shared" si="320"/>
        <v>0</v>
      </c>
      <c r="T522" s="322">
        <f t="shared" si="319"/>
        <v>0</v>
      </c>
    </row>
    <row r="523" spans="1:20" s="320" customFormat="1" ht="16.149999999999999" customHeight="1">
      <c r="A523" s="23" t="s">
        <v>131</v>
      </c>
      <c r="B523" s="26" t="str">
        <f>種目一覧!E460</f>
        <v>北陸銀行</v>
      </c>
      <c r="C523" s="26" t="str">
        <f>種目一覧!G460</f>
        <v>みやけ　たかひろ</v>
      </c>
      <c r="D523" s="26" t="str">
        <f>種目一覧!F460</f>
        <v>三宅　高弘</v>
      </c>
      <c r="F523" s="26" t="str">
        <f>種目一覧!H457</f>
        <v>1分間</v>
      </c>
      <c r="H523" s="322">
        <f>種目一覧!L457</f>
        <v>99999</v>
      </c>
      <c r="I523" s="322">
        <f t="shared" si="315"/>
        <v>99999</v>
      </c>
      <c r="J523" s="323"/>
      <c r="K523" s="323" t="str">
        <f t="shared" si="316"/>
        <v>over</v>
      </c>
      <c r="L523" s="292">
        <f t="shared" si="317"/>
        <v>1</v>
      </c>
      <c r="M523" s="324">
        <v>0</v>
      </c>
      <c r="N523" s="325">
        <f t="shared" si="320"/>
        <v>0</v>
      </c>
      <c r="O523" s="322">
        <f t="shared" si="320"/>
        <v>0</v>
      </c>
      <c r="P523" s="80">
        <f t="shared" si="320"/>
        <v>0</v>
      </c>
      <c r="Q523" s="80">
        <f t="shared" si="320"/>
        <v>0</v>
      </c>
      <c r="R523" s="80">
        <f t="shared" si="320"/>
        <v>0</v>
      </c>
      <c r="S523" s="322">
        <f t="shared" si="320"/>
        <v>0</v>
      </c>
      <c r="T523" s="322">
        <f t="shared" si="319"/>
        <v>0</v>
      </c>
    </row>
    <row r="524" spans="1:20" s="320" customFormat="1" ht="16.149999999999999" customHeight="1">
      <c r="A524" s="23" t="s">
        <v>131</v>
      </c>
      <c r="B524" s="80">
        <f>種目一覧!E452</f>
        <v>0</v>
      </c>
      <c r="C524" s="80">
        <f>種目一覧!G452</f>
        <v>0</v>
      </c>
      <c r="D524" s="80">
        <f>種目一覧!F452</f>
        <v>0</v>
      </c>
      <c r="F524" s="26" t="str">
        <f>種目一覧!H458</f>
        <v>1分間</v>
      </c>
      <c r="H524" s="322">
        <f>種目一覧!L458</f>
        <v>99999</v>
      </c>
      <c r="I524" s="322">
        <f t="shared" si="315"/>
        <v>99999</v>
      </c>
      <c r="J524" s="323"/>
      <c r="K524" s="323" t="str">
        <f t="shared" si="316"/>
        <v>over</v>
      </c>
      <c r="L524" s="292">
        <f t="shared" si="317"/>
        <v>1</v>
      </c>
      <c r="M524" s="324">
        <v>0</v>
      </c>
      <c r="N524" s="325">
        <f t="shared" si="320"/>
        <v>0</v>
      </c>
      <c r="O524" s="322">
        <f t="shared" si="320"/>
        <v>0</v>
      </c>
      <c r="P524" s="80">
        <f t="shared" si="320"/>
        <v>0</v>
      </c>
      <c r="Q524" s="80">
        <f t="shared" si="320"/>
        <v>0</v>
      </c>
      <c r="R524" s="80">
        <f t="shared" si="320"/>
        <v>0</v>
      </c>
      <c r="S524" s="322">
        <f t="shared" si="320"/>
        <v>0</v>
      </c>
      <c r="T524" s="322">
        <f t="shared" si="319"/>
        <v>0</v>
      </c>
    </row>
    <row r="525" spans="1:20" s="320" customFormat="1" ht="16.149999999999999" customHeight="1">
      <c r="A525" s="23" t="s">
        <v>131</v>
      </c>
      <c r="B525" s="80">
        <f>種目一覧!E455</f>
        <v>0</v>
      </c>
      <c r="C525" s="80">
        <f>種目一覧!G455</f>
        <v>0</v>
      </c>
      <c r="D525" s="80">
        <f>種目一覧!F455</f>
        <v>0</v>
      </c>
      <c r="F525" s="26" t="str">
        <f>種目一覧!H459</f>
        <v>1分間</v>
      </c>
      <c r="H525" s="322">
        <f>種目一覧!L459</f>
        <v>99999</v>
      </c>
      <c r="I525" s="322">
        <f t="shared" si="315"/>
        <v>99999</v>
      </c>
      <c r="J525" s="323"/>
      <c r="K525" s="323" t="str">
        <f t="shared" si="316"/>
        <v>over</v>
      </c>
      <c r="L525" s="292">
        <f t="shared" si="317"/>
        <v>1</v>
      </c>
      <c r="M525" s="324">
        <v>0</v>
      </c>
      <c r="N525" s="325">
        <f t="shared" si="320"/>
        <v>0</v>
      </c>
      <c r="O525" s="322">
        <f t="shared" si="320"/>
        <v>0</v>
      </c>
      <c r="P525" s="80">
        <f t="shared" si="320"/>
        <v>0</v>
      </c>
      <c r="Q525" s="80">
        <f t="shared" si="320"/>
        <v>0</v>
      </c>
      <c r="R525" s="80">
        <f t="shared" si="320"/>
        <v>0</v>
      </c>
      <c r="S525" s="322">
        <f t="shared" si="320"/>
        <v>0</v>
      </c>
      <c r="T525" s="322">
        <f t="shared" si="319"/>
        <v>0</v>
      </c>
    </row>
    <row r="526" spans="1:20" s="320" customFormat="1" ht="16.149999999999999" customHeight="1">
      <c r="A526" s="23" t="s">
        <v>131</v>
      </c>
      <c r="B526" s="26" t="str">
        <f>種目一覧!E458</f>
        <v>三井住友銀行</v>
      </c>
      <c r="C526" s="26" t="str">
        <f>種目一覧!G458</f>
        <v>みついすみともぎんこうA</v>
      </c>
      <c r="D526" s="26" t="str">
        <f>種目一覧!F458</f>
        <v>三井住友銀行A</v>
      </c>
      <c r="F526" s="26" t="str">
        <f>種目一覧!H460</f>
        <v>1分間</v>
      </c>
      <c r="H526" s="322">
        <f>種目一覧!L460</f>
        <v>99999</v>
      </c>
      <c r="I526" s="322">
        <f t="shared" si="315"/>
        <v>99999</v>
      </c>
      <c r="J526" s="323"/>
      <c r="K526" s="323" t="str">
        <f t="shared" si="316"/>
        <v>over</v>
      </c>
      <c r="L526" s="292">
        <f t="shared" si="317"/>
        <v>1</v>
      </c>
      <c r="M526" s="324">
        <v>0</v>
      </c>
      <c r="N526" s="325">
        <f t="shared" si="320"/>
        <v>0</v>
      </c>
      <c r="O526" s="322">
        <f t="shared" si="320"/>
        <v>0</v>
      </c>
      <c r="P526" s="80">
        <f t="shared" si="320"/>
        <v>0</v>
      </c>
      <c r="Q526" s="80">
        <f t="shared" si="320"/>
        <v>0</v>
      </c>
      <c r="R526" s="80">
        <f t="shared" si="320"/>
        <v>0</v>
      </c>
      <c r="S526" s="322">
        <f t="shared" si="320"/>
        <v>0</v>
      </c>
      <c r="T526" s="322">
        <f t="shared" si="319"/>
        <v>0</v>
      </c>
    </row>
    <row r="527" spans="1:20" s="320" customFormat="1" ht="16.149999999999999" customHeight="1">
      <c r="A527" s="23" t="s">
        <v>131</v>
      </c>
      <c r="B527" s="26" t="str">
        <f>種目一覧!E461</f>
        <v>　</v>
      </c>
      <c r="C527" s="80">
        <f>種目一覧!G461</f>
        <v>0</v>
      </c>
      <c r="D527" s="26" t="str">
        <f>種目一覧!F461</f>
        <v>　</v>
      </c>
      <c r="F527" s="26" t="str">
        <f>種目一覧!H461</f>
        <v>1分間</v>
      </c>
      <c r="H527" s="322">
        <f>種目一覧!L461</f>
        <v>99999</v>
      </c>
      <c r="I527" s="322">
        <f t="shared" si="315"/>
        <v>99999</v>
      </c>
      <c r="J527" s="323"/>
      <c r="K527" s="323" t="str">
        <f t="shared" si="316"/>
        <v>over</v>
      </c>
      <c r="L527" s="292">
        <f t="shared" si="317"/>
        <v>1</v>
      </c>
      <c r="M527" s="324">
        <v>0</v>
      </c>
      <c r="N527" s="325">
        <f t="shared" si="320"/>
        <v>0</v>
      </c>
      <c r="O527" s="322">
        <f t="shared" si="320"/>
        <v>0</v>
      </c>
      <c r="P527" s="80">
        <f t="shared" si="320"/>
        <v>0</v>
      </c>
      <c r="Q527" s="80">
        <f t="shared" si="320"/>
        <v>0</v>
      </c>
      <c r="R527" s="80">
        <f t="shared" si="320"/>
        <v>0</v>
      </c>
      <c r="S527" s="322">
        <f t="shared" si="320"/>
        <v>0</v>
      </c>
      <c r="T527" s="322">
        <f t="shared" si="319"/>
        <v>0</v>
      </c>
    </row>
    <row r="528" spans="1:20" s="320" customFormat="1" ht="16.149999999999999" customHeight="1">
      <c r="A528" s="23" t="s">
        <v>131</v>
      </c>
      <c r="B528" s="26" t="str">
        <f>種目一覧!E462</f>
        <v>　</v>
      </c>
      <c r="C528" s="80">
        <f>種目一覧!G462</f>
        <v>0</v>
      </c>
      <c r="D528" s="26" t="str">
        <f>種目一覧!F462</f>
        <v>　</v>
      </c>
      <c r="F528" s="26" t="str">
        <f>種目一覧!H462</f>
        <v>1分間</v>
      </c>
      <c r="H528" s="322">
        <f>種目一覧!L462</f>
        <v>99999</v>
      </c>
      <c r="I528" s="322">
        <f t="shared" si="315"/>
        <v>99999</v>
      </c>
      <c r="J528" s="323"/>
      <c r="K528" s="323" t="str">
        <f t="shared" si="316"/>
        <v>over</v>
      </c>
      <c r="L528" s="292">
        <f t="shared" si="317"/>
        <v>1</v>
      </c>
      <c r="M528" s="324">
        <v>0</v>
      </c>
      <c r="N528" s="325">
        <f t="shared" si="320"/>
        <v>0</v>
      </c>
      <c r="O528" s="322">
        <f t="shared" si="320"/>
        <v>0</v>
      </c>
      <c r="P528" s="80">
        <f t="shared" si="320"/>
        <v>0</v>
      </c>
      <c r="Q528" s="80">
        <f t="shared" si="320"/>
        <v>0</v>
      </c>
      <c r="R528" s="80">
        <f t="shared" si="320"/>
        <v>0</v>
      </c>
      <c r="S528" s="322">
        <f t="shared" si="320"/>
        <v>0</v>
      </c>
      <c r="T528" s="322">
        <f t="shared" si="319"/>
        <v>0</v>
      </c>
    </row>
    <row r="529" spans="1:20" s="320" customFormat="1" ht="16.149999999999999" customHeight="1">
      <c r="A529" s="23" t="s">
        <v>131</v>
      </c>
      <c r="B529" s="26" t="str">
        <f>種目一覧!E463</f>
        <v>　</v>
      </c>
      <c r="C529" s="80">
        <f>種目一覧!G463</f>
        <v>0</v>
      </c>
      <c r="D529" s="26" t="str">
        <f>種目一覧!F463</f>
        <v>　</v>
      </c>
      <c r="F529" s="26" t="str">
        <f>種目一覧!H463</f>
        <v>1分間</v>
      </c>
      <c r="H529" s="322">
        <f>種目一覧!L463</f>
        <v>99999</v>
      </c>
      <c r="I529" s="322">
        <f t="shared" si="315"/>
        <v>99999</v>
      </c>
      <c r="J529" s="323"/>
      <c r="K529" s="323" t="str">
        <f t="shared" si="316"/>
        <v>over</v>
      </c>
      <c r="L529" s="292">
        <f t="shared" si="317"/>
        <v>1</v>
      </c>
      <c r="M529" s="324">
        <v>0</v>
      </c>
      <c r="N529" s="325">
        <f t="shared" si="320"/>
        <v>0</v>
      </c>
      <c r="O529" s="322">
        <f t="shared" si="320"/>
        <v>0</v>
      </c>
      <c r="P529" s="80">
        <f t="shared" si="320"/>
        <v>0</v>
      </c>
      <c r="Q529" s="80">
        <f t="shared" si="320"/>
        <v>0</v>
      </c>
      <c r="R529" s="80">
        <f t="shared" si="320"/>
        <v>0</v>
      </c>
      <c r="S529" s="322">
        <f t="shared" si="320"/>
        <v>0</v>
      </c>
      <c r="T529" s="322">
        <f t="shared" si="319"/>
        <v>0</v>
      </c>
    </row>
    <row r="530" spans="1:20" s="320" customFormat="1" ht="16.149999999999999" customHeight="1">
      <c r="A530" s="327" t="s">
        <v>131</v>
      </c>
      <c r="B530" s="42" t="str">
        <f>種目一覧!E464</f>
        <v>　</v>
      </c>
      <c r="C530" s="334">
        <f>種目一覧!G464</f>
        <v>0</v>
      </c>
      <c r="D530" s="42" t="str">
        <f>種目一覧!F464</f>
        <v>　</v>
      </c>
      <c r="F530" s="42" t="str">
        <f>種目一覧!H464</f>
        <v>1分間</v>
      </c>
      <c r="H530" s="330">
        <f>種目一覧!L464</f>
        <v>99999</v>
      </c>
      <c r="I530" s="330">
        <f t="shared" si="315"/>
        <v>99999</v>
      </c>
      <c r="J530" s="331"/>
      <c r="K530" s="331" t="str">
        <f t="shared" si="316"/>
        <v>over</v>
      </c>
      <c r="L530" s="303">
        <f t="shared" si="317"/>
        <v>1</v>
      </c>
      <c r="M530" s="332">
        <v>0</v>
      </c>
      <c r="N530" s="333">
        <f t="shared" si="320"/>
        <v>0</v>
      </c>
      <c r="O530" s="330">
        <f t="shared" si="320"/>
        <v>0</v>
      </c>
      <c r="P530" s="334">
        <f t="shared" si="320"/>
        <v>0</v>
      </c>
      <c r="Q530" s="334">
        <f t="shared" si="320"/>
        <v>0</v>
      </c>
      <c r="R530" s="334">
        <f t="shared" si="320"/>
        <v>0</v>
      </c>
      <c r="S530" s="330">
        <f t="shared" si="320"/>
        <v>0</v>
      </c>
      <c r="T530" s="330">
        <f t="shared" si="319"/>
        <v>0</v>
      </c>
    </row>
    <row r="531" spans="1:20" s="306" customFormat="1" ht="16.149999999999999" customHeight="1">
      <c r="A531" s="307" t="s">
        <v>131</v>
      </c>
      <c r="B531" s="211" t="s">
        <v>456</v>
      </c>
      <c r="F531" s="211" t="str">
        <f>F530</f>
        <v>1分間</v>
      </c>
      <c r="G531" s="211" t="s">
        <v>467</v>
      </c>
      <c r="N531" s="309">
        <f t="shared" ref="N531:S531" si="321">SUM(N510:N530)</f>
        <v>0</v>
      </c>
      <c r="O531" s="310">
        <f t="shared" si="321"/>
        <v>0</v>
      </c>
      <c r="P531" s="308">
        <f t="shared" si="321"/>
        <v>0</v>
      </c>
      <c r="Q531" s="308">
        <f t="shared" si="321"/>
        <v>0</v>
      </c>
      <c r="R531" s="308">
        <f t="shared" si="321"/>
        <v>0</v>
      </c>
      <c r="S531" s="310">
        <f t="shared" si="321"/>
        <v>0</v>
      </c>
    </row>
    <row r="532" spans="1:20" s="320" customFormat="1" ht="16.149999999999999" customHeight="1">
      <c r="A532" s="44" t="s">
        <v>137</v>
      </c>
      <c r="B532" s="46" t="str">
        <f>種目一覧!E465</f>
        <v>三井住友銀行</v>
      </c>
      <c r="C532" s="46" t="str">
        <f>種目一覧!G465</f>
        <v>えすえむびーしー</v>
      </c>
      <c r="D532" s="46" t="str">
        <f>種目一覧!F465</f>
        <v>SMBC</v>
      </c>
      <c r="E532" s="344" t="str">
        <f t="shared" ref="E532:E538" si="322">IF(K532&lt;=C$539,"※","")</f>
        <v/>
      </c>
      <c r="F532" s="46" t="str">
        <f>種目一覧!H465</f>
        <v>混合100MR</v>
      </c>
      <c r="H532" s="345">
        <f>種目一覧!L465</f>
        <v>99999</v>
      </c>
      <c r="I532" s="312" t="str">
        <f t="shared" ref="I532:I538" si="323">IF(H532=99999,"",RANK(H532,H$532:H$538,1))</f>
        <v/>
      </c>
      <c r="J532" s="312"/>
      <c r="K532" s="345">
        <f t="shared" ref="K532:K538" si="324">IF(J532="",99999,IF(J532&gt;2,99999,H532))</f>
        <v>99999</v>
      </c>
      <c r="L532" s="340" t="str">
        <f t="shared" ref="L532:L538" si="325">IF(K532=99999,"",RANK(K532,K$532:K$538,1))</f>
        <v/>
      </c>
      <c r="M532" s="346">
        <v>0</v>
      </c>
      <c r="N532" s="347">
        <f t="shared" ref="N532:S538" si="326">IF($B532=N$2,$M532,0)</f>
        <v>0</v>
      </c>
      <c r="O532" s="345">
        <f t="shared" si="326"/>
        <v>0</v>
      </c>
      <c r="P532" s="343">
        <f t="shared" si="326"/>
        <v>0</v>
      </c>
      <c r="Q532" s="343">
        <f t="shared" si="326"/>
        <v>0</v>
      </c>
      <c r="R532" s="343">
        <f t="shared" si="326"/>
        <v>0</v>
      </c>
      <c r="S532" s="345">
        <f t="shared" si="326"/>
        <v>0</v>
      </c>
      <c r="T532" s="345">
        <f t="shared" ref="T532:T538" si="327">SUM(N532:S532)-M532</f>
        <v>0</v>
      </c>
    </row>
    <row r="533" spans="1:20" s="320" customFormat="1" ht="16.149999999999999" customHeight="1">
      <c r="A533" s="23" t="s">
        <v>137</v>
      </c>
      <c r="B533" s="26" t="str">
        <f>種目一覧!E466</f>
        <v>三井住友信託</v>
      </c>
      <c r="C533" s="26" t="str">
        <f>種目一覧!G466</f>
        <v>みついすみともしんたく</v>
      </c>
      <c r="D533" s="26" t="str">
        <f>種目一覧!F466</f>
        <v>三井住友信託</v>
      </c>
      <c r="E533" s="321" t="str">
        <f t="shared" si="322"/>
        <v/>
      </c>
      <c r="F533" s="26" t="str">
        <f>種目一覧!H466</f>
        <v>混合100MR</v>
      </c>
      <c r="H533" s="322">
        <f>種目一覧!L466</f>
        <v>99999</v>
      </c>
      <c r="I533" s="323" t="str">
        <f t="shared" si="323"/>
        <v/>
      </c>
      <c r="J533" s="323"/>
      <c r="K533" s="322">
        <f t="shared" si="324"/>
        <v>99999</v>
      </c>
      <c r="L533" s="292" t="str">
        <f t="shared" si="325"/>
        <v/>
      </c>
      <c r="M533" s="324">
        <v>0</v>
      </c>
      <c r="N533" s="325">
        <f t="shared" si="326"/>
        <v>0</v>
      </c>
      <c r="O533" s="322">
        <f t="shared" si="326"/>
        <v>0</v>
      </c>
      <c r="P533" s="80">
        <f t="shared" si="326"/>
        <v>0</v>
      </c>
      <c r="Q533" s="80">
        <f t="shared" si="326"/>
        <v>0</v>
      </c>
      <c r="R533" s="80">
        <f t="shared" si="326"/>
        <v>0</v>
      </c>
      <c r="S533" s="322">
        <f t="shared" si="326"/>
        <v>0</v>
      </c>
      <c r="T533" s="322">
        <f t="shared" si="327"/>
        <v>0</v>
      </c>
    </row>
    <row r="534" spans="1:20" s="320" customFormat="1" ht="16.149999999999999" customHeight="1">
      <c r="A534" s="23" t="s">
        <v>137</v>
      </c>
      <c r="B534" s="26" t="str">
        <f>種目一覧!E467</f>
        <v>　</v>
      </c>
      <c r="C534" s="80">
        <f>種目一覧!G467</f>
        <v>0</v>
      </c>
      <c r="D534" s="26" t="str">
        <f>種目一覧!F467</f>
        <v>　</v>
      </c>
      <c r="E534" s="321" t="str">
        <f t="shared" si="322"/>
        <v/>
      </c>
      <c r="F534" s="26" t="str">
        <f>種目一覧!H467</f>
        <v>混合100MR</v>
      </c>
      <c r="H534" s="322">
        <f>種目一覧!L467</f>
        <v>99999</v>
      </c>
      <c r="I534" s="323" t="str">
        <f t="shared" si="323"/>
        <v/>
      </c>
      <c r="J534" s="323"/>
      <c r="K534" s="322">
        <f t="shared" si="324"/>
        <v>99999</v>
      </c>
      <c r="L534" s="292" t="str">
        <f t="shared" si="325"/>
        <v/>
      </c>
      <c r="M534" s="324">
        <v>0</v>
      </c>
      <c r="N534" s="325">
        <f t="shared" si="326"/>
        <v>0</v>
      </c>
      <c r="O534" s="322">
        <f t="shared" si="326"/>
        <v>0</v>
      </c>
      <c r="P534" s="80">
        <f t="shared" si="326"/>
        <v>0</v>
      </c>
      <c r="Q534" s="80">
        <f t="shared" si="326"/>
        <v>0</v>
      </c>
      <c r="R534" s="80">
        <f t="shared" si="326"/>
        <v>0</v>
      </c>
      <c r="S534" s="322">
        <f t="shared" si="326"/>
        <v>0</v>
      </c>
      <c r="T534" s="322">
        <f t="shared" si="327"/>
        <v>0</v>
      </c>
    </row>
    <row r="535" spans="1:20" s="320" customFormat="1" ht="16.149999999999999" customHeight="1">
      <c r="A535" s="23" t="s">
        <v>137</v>
      </c>
      <c r="B535" s="26" t="str">
        <f>種目一覧!E468</f>
        <v>　</v>
      </c>
      <c r="C535" s="80">
        <f>種目一覧!G468</f>
        <v>0</v>
      </c>
      <c r="D535" s="26" t="str">
        <f>種目一覧!F468</f>
        <v>　</v>
      </c>
      <c r="E535" s="321" t="str">
        <f t="shared" si="322"/>
        <v/>
      </c>
      <c r="F535" s="26" t="str">
        <f>種目一覧!H468</f>
        <v>混合100MR</v>
      </c>
      <c r="H535" s="322">
        <f>種目一覧!L468</f>
        <v>99999</v>
      </c>
      <c r="I535" s="323" t="str">
        <f t="shared" si="323"/>
        <v/>
      </c>
      <c r="J535" s="323"/>
      <c r="K535" s="322">
        <f t="shared" si="324"/>
        <v>99999</v>
      </c>
      <c r="L535" s="292" t="str">
        <f t="shared" si="325"/>
        <v/>
      </c>
      <c r="M535" s="324">
        <v>0</v>
      </c>
      <c r="N535" s="325">
        <f t="shared" si="326"/>
        <v>0</v>
      </c>
      <c r="O535" s="322">
        <f t="shared" si="326"/>
        <v>0</v>
      </c>
      <c r="P535" s="80">
        <f t="shared" si="326"/>
        <v>0</v>
      </c>
      <c r="Q535" s="80">
        <f t="shared" si="326"/>
        <v>0</v>
      </c>
      <c r="R535" s="80">
        <f t="shared" si="326"/>
        <v>0</v>
      </c>
      <c r="S535" s="322">
        <f t="shared" si="326"/>
        <v>0</v>
      </c>
      <c r="T535" s="322">
        <f t="shared" si="327"/>
        <v>0</v>
      </c>
    </row>
    <row r="536" spans="1:20" s="320" customFormat="1" ht="16.149999999999999" customHeight="1">
      <c r="A536" s="23" t="s">
        <v>137</v>
      </c>
      <c r="B536" s="26" t="str">
        <f>種目一覧!E469</f>
        <v>　</v>
      </c>
      <c r="C536" s="80">
        <f>種目一覧!G469</f>
        <v>0</v>
      </c>
      <c r="D536" s="26" t="str">
        <f>種目一覧!F469</f>
        <v>　</v>
      </c>
      <c r="E536" s="321" t="str">
        <f t="shared" si="322"/>
        <v/>
      </c>
      <c r="F536" s="26" t="str">
        <f>種目一覧!H469</f>
        <v>混合100MR</v>
      </c>
      <c r="H536" s="322">
        <f>種目一覧!L469</f>
        <v>99999</v>
      </c>
      <c r="I536" s="323" t="str">
        <f t="shared" si="323"/>
        <v/>
      </c>
      <c r="J536" s="323"/>
      <c r="K536" s="322">
        <f t="shared" si="324"/>
        <v>99999</v>
      </c>
      <c r="L536" s="292" t="str">
        <f t="shared" si="325"/>
        <v/>
      </c>
      <c r="M536" s="324">
        <v>0</v>
      </c>
      <c r="N536" s="325">
        <f t="shared" si="326"/>
        <v>0</v>
      </c>
      <c r="O536" s="322">
        <f t="shared" si="326"/>
        <v>0</v>
      </c>
      <c r="P536" s="80">
        <f t="shared" si="326"/>
        <v>0</v>
      </c>
      <c r="Q536" s="80">
        <f t="shared" si="326"/>
        <v>0</v>
      </c>
      <c r="R536" s="80">
        <f t="shared" si="326"/>
        <v>0</v>
      </c>
      <c r="S536" s="322">
        <f t="shared" si="326"/>
        <v>0</v>
      </c>
      <c r="T536" s="322">
        <f t="shared" si="327"/>
        <v>0</v>
      </c>
    </row>
    <row r="537" spans="1:20" s="320" customFormat="1" ht="16.149999999999999" customHeight="1">
      <c r="A537" s="23" t="s">
        <v>137</v>
      </c>
      <c r="B537" s="26" t="str">
        <f>種目一覧!E470</f>
        <v>　</v>
      </c>
      <c r="C537" s="80">
        <f>種目一覧!G470</f>
        <v>0</v>
      </c>
      <c r="D537" s="26" t="str">
        <f>種目一覧!F470</f>
        <v>　</v>
      </c>
      <c r="E537" s="321" t="str">
        <f t="shared" si="322"/>
        <v/>
      </c>
      <c r="F537" s="26" t="str">
        <f>種目一覧!H470</f>
        <v>混合100MR</v>
      </c>
      <c r="H537" s="322">
        <f>種目一覧!L470</f>
        <v>99999</v>
      </c>
      <c r="I537" s="323" t="str">
        <f t="shared" si="323"/>
        <v/>
      </c>
      <c r="J537" s="323"/>
      <c r="K537" s="322">
        <f t="shared" si="324"/>
        <v>99999</v>
      </c>
      <c r="L537" s="292" t="str">
        <f t="shared" si="325"/>
        <v/>
      </c>
      <c r="M537" s="324">
        <v>0</v>
      </c>
      <c r="N537" s="325">
        <f t="shared" si="326"/>
        <v>0</v>
      </c>
      <c r="O537" s="322">
        <f t="shared" si="326"/>
        <v>0</v>
      </c>
      <c r="P537" s="80">
        <f t="shared" si="326"/>
        <v>0</v>
      </c>
      <c r="Q537" s="80">
        <f t="shared" si="326"/>
        <v>0</v>
      </c>
      <c r="R537" s="80">
        <f t="shared" si="326"/>
        <v>0</v>
      </c>
      <c r="S537" s="322">
        <f t="shared" si="326"/>
        <v>0</v>
      </c>
      <c r="T537" s="322">
        <f t="shared" si="327"/>
        <v>0</v>
      </c>
    </row>
    <row r="538" spans="1:20" s="320" customFormat="1" ht="16.149999999999999" customHeight="1">
      <c r="A538" s="327" t="s">
        <v>137</v>
      </c>
      <c r="B538" s="42" t="str">
        <f>種目一覧!E471</f>
        <v>　</v>
      </c>
      <c r="C538" s="334">
        <f>種目一覧!G471</f>
        <v>0</v>
      </c>
      <c r="D538" s="42" t="str">
        <f>種目一覧!F471</f>
        <v>　</v>
      </c>
      <c r="E538" s="329" t="str">
        <f t="shared" si="322"/>
        <v/>
      </c>
      <c r="F538" s="42" t="str">
        <f>種目一覧!H471</f>
        <v>混合100MR</v>
      </c>
      <c r="H538" s="330">
        <f>種目一覧!L471</f>
        <v>99999</v>
      </c>
      <c r="I538" s="331" t="str">
        <f t="shared" si="323"/>
        <v/>
      </c>
      <c r="J538" s="331"/>
      <c r="K538" s="330">
        <f t="shared" si="324"/>
        <v>99999</v>
      </c>
      <c r="L538" s="303" t="str">
        <f t="shared" si="325"/>
        <v/>
      </c>
      <c r="M538" s="332">
        <v>0</v>
      </c>
      <c r="N538" s="333">
        <f t="shared" si="326"/>
        <v>0</v>
      </c>
      <c r="O538" s="330">
        <f t="shared" si="326"/>
        <v>0</v>
      </c>
      <c r="P538" s="334">
        <f t="shared" si="326"/>
        <v>0</v>
      </c>
      <c r="Q538" s="334">
        <f t="shared" si="326"/>
        <v>0</v>
      </c>
      <c r="R538" s="334">
        <f t="shared" si="326"/>
        <v>0</v>
      </c>
      <c r="S538" s="330">
        <f t="shared" si="326"/>
        <v>0</v>
      </c>
      <c r="T538" s="330">
        <f t="shared" si="327"/>
        <v>0</v>
      </c>
    </row>
    <row r="539" spans="1:20" s="306" customFormat="1" ht="16.149999999999999" customHeight="1">
      <c r="A539" s="307" t="s">
        <v>137</v>
      </c>
      <c r="B539" s="211" t="s">
        <v>456</v>
      </c>
      <c r="C539" s="308">
        <v>5350</v>
      </c>
      <c r="F539" s="211" t="str">
        <f>F538</f>
        <v>混合100MR</v>
      </c>
      <c r="G539" s="211" t="s">
        <v>468</v>
      </c>
      <c r="N539" s="309">
        <f t="shared" ref="N539:S539" si="328">SUM(N532:N538)</f>
        <v>0</v>
      </c>
      <c r="O539" s="310">
        <f t="shared" si="328"/>
        <v>0</v>
      </c>
      <c r="P539" s="308">
        <f t="shared" si="328"/>
        <v>0</v>
      </c>
      <c r="Q539" s="308">
        <f t="shared" si="328"/>
        <v>0</v>
      </c>
      <c r="R539" s="308">
        <f t="shared" si="328"/>
        <v>0</v>
      </c>
      <c r="S539" s="310">
        <f t="shared" si="328"/>
        <v>0</v>
      </c>
    </row>
    <row r="540" spans="1:20" s="320" customFormat="1" ht="16.149999999999999" customHeight="1">
      <c r="A540" s="44" t="s">
        <v>156</v>
      </c>
      <c r="B540" s="46" t="str">
        <f>種目一覧!E473</f>
        <v>三井住友信託</v>
      </c>
      <c r="C540" s="46" t="str">
        <f>種目一覧!G473</f>
        <v>みついすみともしんたく</v>
      </c>
      <c r="D540" s="46" t="str">
        <f>種目一覧!F473</f>
        <v>三井住友信託</v>
      </c>
      <c r="E540" s="344" t="str">
        <f t="shared" ref="E540:E546" si="329">IF(K540&lt;=C$547,"※","")</f>
        <v/>
      </c>
      <c r="F540" s="46" t="str">
        <f>種目一覧!H472</f>
        <v>混合200R</v>
      </c>
      <c r="H540" s="345">
        <f>種目一覧!L472</f>
        <v>99999</v>
      </c>
      <c r="I540" s="312" t="str">
        <f t="shared" ref="I540:I546" si="330">IF(H540=99999,"",RANK(H540,H$540:H$546,1))</f>
        <v/>
      </c>
      <c r="J540" s="312"/>
      <c r="K540" s="345">
        <f t="shared" ref="K540:K546" si="331">IF(J540="",99999,IF(J540&gt;2,99999,H540))</f>
        <v>99999</v>
      </c>
      <c r="L540" s="340" t="str">
        <f t="shared" ref="L540:L546" si="332">IF(K540=99999,"",RANK(K540,K$540:K$546,1))</f>
        <v/>
      </c>
      <c r="M540" s="346">
        <v>0</v>
      </c>
      <c r="N540" s="347">
        <f t="shared" ref="N540:S546" si="333">IF($B540=N$2,$M540,0)</f>
        <v>0</v>
      </c>
      <c r="O540" s="345">
        <f t="shared" si="333"/>
        <v>0</v>
      </c>
      <c r="P540" s="343">
        <f t="shared" si="333"/>
        <v>0</v>
      </c>
      <c r="Q540" s="343">
        <f t="shared" si="333"/>
        <v>0</v>
      </c>
      <c r="R540" s="343">
        <f t="shared" si="333"/>
        <v>0</v>
      </c>
      <c r="S540" s="345">
        <f t="shared" si="333"/>
        <v>0</v>
      </c>
      <c r="T540" s="345">
        <f t="shared" ref="T540:T546" si="334">SUM(N540:S540)-M540</f>
        <v>0</v>
      </c>
    </row>
    <row r="541" spans="1:20" s="320" customFormat="1" ht="16.149999999999999" customHeight="1">
      <c r="A541" s="23" t="s">
        <v>156</v>
      </c>
      <c r="B541" s="26" t="str">
        <f>種目一覧!E475</f>
        <v>　</v>
      </c>
      <c r="C541" s="80">
        <f>種目一覧!G475</f>
        <v>0</v>
      </c>
      <c r="D541" s="26" t="str">
        <f>種目一覧!F475</f>
        <v>　</v>
      </c>
      <c r="E541" s="321" t="str">
        <f t="shared" si="329"/>
        <v/>
      </c>
      <c r="F541" s="26" t="str">
        <f>種目一覧!H473</f>
        <v>混合200R</v>
      </c>
      <c r="H541" s="322">
        <f>種目一覧!L473</f>
        <v>99999</v>
      </c>
      <c r="I541" s="323" t="str">
        <f t="shared" si="330"/>
        <v/>
      </c>
      <c r="J541" s="323"/>
      <c r="K541" s="322">
        <f t="shared" si="331"/>
        <v>99999</v>
      </c>
      <c r="L541" s="292" t="str">
        <f t="shared" si="332"/>
        <v/>
      </c>
      <c r="M541" s="324">
        <v>0</v>
      </c>
      <c r="N541" s="325">
        <f t="shared" si="333"/>
        <v>0</v>
      </c>
      <c r="O541" s="322">
        <f t="shared" si="333"/>
        <v>0</v>
      </c>
      <c r="P541" s="80">
        <f t="shared" si="333"/>
        <v>0</v>
      </c>
      <c r="Q541" s="80">
        <f t="shared" si="333"/>
        <v>0</v>
      </c>
      <c r="R541" s="80">
        <f t="shared" si="333"/>
        <v>0</v>
      </c>
      <c r="S541" s="322">
        <f t="shared" si="333"/>
        <v>0</v>
      </c>
      <c r="T541" s="322">
        <f t="shared" si="334"/>
        <v>0</v>
      </c>
    </row>
    <row r="542" spans="1:20" s="320" customFormat="1" ht="16.149999999999999" customHeight="1">
      <c r="A542" s="23" t="s">
        <v>156</v>
      </c>
      <c r="B542" s="26" t="str">
        <f>種目一覧!E472</f>
        <v>三井住友銀行</v>
      </c>
      <c r="C542" s="26" t="str">
        <f>種目一覧!G472</f>
        <v>えすえむびーしー</v>
      </c>
      <c r="D542" s="26" t="str">
        <f>種目一覧!F472</f>
        <v>SMBC</v>
      </c>
      <c r="E542" s="321" t="str">
        <f t="shared" si="329"/>
        <v/>
      </c>
      <c r="F542" s="26" t="str">
        <f>種目一覧!H474</f>
        <v>混合200R</v>
      </c>
      <c r="H542" s="322">
        <f>種目一覧!L474</f>
        <v>99999</v>
      </c>
      <c r="I542" s="323" t="str">
        <f t="shared" si="330"/>
        <v/>
      </c>
      <c r="J542" s="323"/>
      <c r="K542" s="322">
        <f t="shared" si="331"/>
        <v>99999</v>
      </c>
      <c r="L542" s="292" t="str">
        <f t="shared" si="332"/>
        <v/>
      </c>
      <c r="M542" s="324">
        <v>0</v>
      </c>
      <c r="N542" s="325">
        <f t="shared" si="333"/>
        <v>0</v>
      </c>
      <c r="O542" s="322">
        <f t="shared" si="333"/>
        <v>0</v>
      </c>
      <c r="P542" s="80">
        <f t="shared" si="333"/>
        <v>0</v>
      </c>
      <c r="Q542" s="80">
        <f t="shared" si="333"/>
        <v>0</v>
      </c>
      <c r="R542" s="80">
        <f t="shared" si="333"/>
        <v>0</v>
      </c>
      <c r="S542" s="322">
        <f t="shared" si="333"/>
        <v>0</v>
      </c>
      <c r="T542" s="322">
        <f t="shared" si="334"/>
        <v>0</v>
      </c>
    </row>
    <row r="543" spans="1:20" s="320" customFormat="1" ht="16.149999999999999" customHeight="1">
      <c r="A543" s="23" t="s">
        <v>156</v>
      </c>
      <c r="B543" s="26" t="str">
        <f>種目一覧!E474</f>
        <v>　</v>
      </c>
      <c r="C543" s="80">
        <f>種目一覧!G474</f>
        <v>0</v>
      </c>
      <c r="D543" s="26" t="str">
        <f>種目一覧!F474</f>
        <v>　</v>
      </c>
      <c r="E543" s="321" t="str">
        <f t="shared" si="329"/>
        <v/>
      </c>
      <c r="F543" s="26" t="str">
        <f>種目一覧!H475</f>
        <v>混合200R</v>
      </c>
      <c r="H543" s="322">
        <f>種目一覧!L475</f>
        <v>99999</v>
      </c>
      <c r="I543" s="323" t="str">
        <f t="shared" si="330"/>
        <v/>
      </c>
      <c r="J543" s="323"/>
      <c r="K543" s="322">
        <f t="shared" si="331"/>
        <v>99999</v>
      </c>
      <c r="L543" s="292" t="str">
        <f t="shared" si="332"/>
        <v/>
      </c>
      <c r="M543" s="324">
        <v>0</v>
      </c>
      <c r="N543" s="325">
        <f t="shared" si="333"/>
        <v>0</v>
      </c>
      <c r="O543" s="322">
        <f t="shared" si="333"/>
        <v>0</v>
      </c>
      <c r="P543" s="80">
        <f t="shared" si="333"/>
        <v>0</v>
      </c>
      <c r="Q543" s="80">
        <f t="shared" si="333"/>
        <v>0</v>
      </c>
      <c r="R543" s="80">
        <f t="shared" si="333"/>
        <v>0</v>
      </c>
      <c r="S543" s="322">
        <f t="shared" si="333"/>
        <v>0</v>
      </c>
      <c r="T543" s="322">
        <f t="shared" si="334"/>
        <v>0</v>
      </c>
    </row>
    <row r="544" spans="1:20" s="320" customFormat="1" ht="16.149999999999999" customHeight="1">
      <c r="A544" s="23" t="s">
        <v>156</v>
      </c>
      <c r="B544" s="26" t="str">
        <f>種目一覧!E476</f>
        <v>　</v>
      </c>
      <c r="C544" s="80">
        <f>種目一覧!G476</f>
        <v>0</v>
      </c>
      <c r="D544" s="26" t="str">
        <f>種目一覧!F476</f>
        <v>　</v>
      </c>
      <c r="E544" s="321" t="str">
        <f t="shared" si="329"/>
        <v/>
      </c>
      <c r="F544" s="26" t="str">
        <f>種目一覧!H476</f>
        <v>混合200R</v>
      </c>
      <c r="H544" s="322">
        <f>種目一覧!L476</f>
        <v>99999</v>
      </c>
      <c r="I544" s="323" t="str">
        <f t="shared" si="330"/>
        <v/>
      </c>
      <c r="J544" s="323"/>
      <c r="K544" s="322">
        <f t="shared" si="331"/>
        <v>99999</v>
      </c>
      <c r="L544" s="292" t="str">
        <f t="shared" si="332"/>
        <v/>
      </c>
      <c r="M544" s="324">
        <v>0</v>
      </c>
      <c r="N544" s="325">
        <f t="shared" si="333"/>
        <v>0</v>
      </c>
      <c r="O544" s="322">
        <f t="shared" si="333"/>
        <v>0</v>
      </c>
      <c r="P544" s="80">
        <f t="shared" si="333"/>
        <v>0</v>
      </c>
      <c r="Q544" s="80">
        <f t="shared" si="333"/>
        <v>0</v>
      </c>
      <c r="R544" s="80">
        <f t="shared" si="333"/>
        <v>0</v>
      </c>
      <c r="S544" s="322">
        <f t="shared" si="333"/>
        <v>0</v>
      </c>
      <c r="T544" s="322">
        <f t="shared" si="334"/>
        <v>0</v>
      </c>
    </row>
    <row r="545" spans="1:20" s="320" customFormat="1" ht="16.149999999999999" customHeight="1">
      <c r="A545" s="23" t="s">
        <v>156</v>
      </c>
      <c r="B545" s="26" t="str">
        <f>種目一覧!E477</f>
        <v>　</v>
      </c>
      <c r="C545" s="80">
        <f>種目一覧!G477</f>
        <v>0</v>
      </c>
      <c r="D545" s="26" t="str">
        <f>種目一覧!F477</f>
        <v>　</v>
      </c>
      <c r="E545" s="321" t="str">
        <f t="shared" si="329"/>
        <v/>
      </c>
      <c r="F545" s="26" t="str">
        <f>種目一覧!H477</f>
        <v>混合200R</v>
      </c>
      <c r="H545" s="322">
        <f>種目一覧!L477</f>
        <v>99999</v>
      </c>
      <c r="I545" s="323" t="str">
        <f t="shared" si="330"/>
        <v/>
      </c>
      <c r="J545" s="323"/>
      <c r="K545" s="322">
        <f t="shared" si="331"/>
        <v>99999</v>
      </c>
      <c r="L545" s="292" t="str">
        <f t="shared" si="332"/>
        <v/>
      </c>
      <c r="M545" s="324">
        <v>0</v>
      </c>
      <c r="N545" s="325">
        <f t="shared" si="333"/>
        <v>0</v>
      </c>
      <c r="O545" s="322">
        <f t="shared" si="333"/>
        <v>0</v>
      </c>
      <c r="P545" s="80">
        <f t="shared" si="333"/>
        <v>0</v>
      </c>
      <c r="Q545" s="80">
        <f t="shared" si="333"/>
        <v>0</v>
      </c>
      <c r="R545" s="80">
        <f t="shared" si="333"/>
        <v>0</v>
      </c>
      <c r="S545" s="322">
        <f t="shared" si="333"/>
        <v>0</v>
      </c>
      <c r="T545" s="322">
        <f t="shared" si="334"/>
        <v>0</v>
      </c>
    </row>
    <row r="546" spans="1:20" s="320" customFormat="1" ht="16.149999999999999" customHeight="1">
      <c r="A546" s="327" t="s">
        <v>156</v>
      </c>
      <c r="B546" s="42" t="str">
        <f>種目一覧!E478</f>
        <v>　</v>
      </c>
      <c r="C546" s="334">
        <f>種目一覧!G478</f>
        <v>0</v>
      </c>
      <c r="D546" s="42" t="str">
        <f>種目一覧!F478</f>
        <v>　</v>
      </c>
      <c r="E546" s="329" t="str">
        <f t="shared" si="329"/>
        <v/>
      </c>
      <c r="F546" s="42" t="str">
        <f>種目一覧!H478</f>
        <v>混合200R</v>
      </c>
      <c r="H546" s="330">
        <f>種目一覧!L478</f>
        <v>99999</v>
      </c>
      <c r="I546" s="331" t="str">
        <f t="shared" si="330"/>
        <v/>
      </c>
      <c r="J546" s="331"/>
      <c r="K546" s="330">
        <f t="shared" si="331"/>
        <v>99999</v>
      </c>
      <c r="L546" s="303" t="str">
        <f t="shared" si="332"/>
        <v/>
      </c>
      <c r="M546" s="332">
        <v>0</v>
      </c>
      <c r="N546" s="333">
        <f t="shared" si="333"/>
        <v>0</v>
      </c>
      <c r="O546" s="330">
        <f t="shared" si="333"/>
        <v>0</v>
      </c>
      <c r="P546" s="334">
        <f t="shared" si="333"/>
        <v>0</v>
      </c>
      <c r="Q546" s="334">
        <f t="shared" si="333"/>
        <v>0</v>
      </c>
      <c r="R546" s="334">
        <f t="shared" si="333"/>
        <v>0</v>
      </c>
      <c r="S546" s="330">
        <f t="shared" si="333"/>
        <v>0</v>
      </c>
      <c r="T546" s="330">
        <f t="shared" si="334"/>
        <v>0</v>
      </c>
    </row>
    <row r="547" spans="1:20" s="306" customFormat="1" ht="16.149999999999999" customHeight="1">
      <c r="A547" s="307" t="s">
        <v>156</v>
      </c>
      <c r="B547" s="211" t="s">
        <v>456</v>
      </c>
      <c r="C547" s="308">
        <v>14251</v>
      </c>
      <c r="F547" s="211" t="str">
        <f>F546</f>
        <v>混合200R</v>
      </c>
      <c r="G547" s="211" t="s">
        <v>469</v>
      </c>
      <c r="N547" s="309">
        <f t="shared" ref="N547:S547" si="335">SUM(N540:N546)</f>
        <v>0</v>
      </c>
      <c r="O547" s="310">
        <f t="shared" si="335"/>
        <v>0</v>
      </c>
      <c r="P547" s="308">
        <f t="shared" si="335"/>
        <v>0</v>
      </c>
      <c r="Q547" s="308">
        <f t="shared" si="335"/>
        <v>0</v>
      </c>
      <c r="R547" s="308">
        <f t="shared" si="335"/>
        <v>0</v>
      </c>
      <c r="S547" s="310">
        <f t="shared" si="335"/>
        <v>0</v>
      </c>
    </row>
    <row r="548" spans="1:20" s="320" customFormat="1" ht="16.149999999999999" customHeight="1">
      <c r="A548" s="44" t="s">
        <v>119</v>
      </c>
      <c r="B548" s="343">
        <f>種目一覧!E479</f>
        <v>0</v>
      </c>
      <c r="C548" s="343">
        <f>種目一覧!G479</f>
        <v>0</v>
      </c>
      <c r="D548" s="343">
        <f>種目一覧!F479</f>
        <v>0</v>
      </c>
      <c r="E548" s="344" t="str">
        <f>IF(K548&lt;=C$547,"※","")</f>
        <v/>
      </c>
      <c r="F548" s="46" t="str">
        <f>種目一覧!H479</f>
        <v>W-400Fr</v>
      </c>
      <c r="H548" s="345">
        <f>種目一覧!L479</f>
        <v>99999</v>
      </c>
      <c r="I548" s="312" t="str">
        <f t="shared" ref="I548:I554" si="336">IF(H548=99999,"",RANK(H548,H$548:H$554,1))</f>
        <v/>
      </c>
      <c r="J548" s="312"/>
      <c r="K548" s="345">
        <f t="shared" ref="K548:K554" si="337">IF(J548="",99999,IF(J548&gt;2,99999,H548))</f>
        <v>99999</v>
      </c>
      <c r="L548" s="340" t="str">
        <f t="shared" ref="L548:L554" si="338">IF(K548=99999,"",RANK(K548,K$548:K$554,1))</f>
        <v/>
      </c>
      <c r="M548" s="346">
        <v>0</v>
      </c>
      <c r="N548" s="347">
        <f t="shared" ref="N548:S554" si="339">IF($B548=N$2,$M548,0)</f>
        <v>0</v>
      </c>
      <c r="O548" s="345">
        <f t="shared" si="339"/>
        <v>0</v>
      </c>
      <c r="P548" s="343">
        <f t="shared" si="339"/>
        <v>0</v>
      </c>
      <c r="Q548" s="343">
        <f t="shared" si="339"/>
        <v>0</v>
      </c>
      <c r="R548" s="343">
        <f t="shared" si="339"/>
        <v>0</v>
      </c>
      <c r="S548" s="345">
        <f t="shared" si="339"/>
        <v>0</v>
      </c>
      <c r="T548" s="345">
        <f t="shared" ref="T548:T554" si="340">SUM(N548:S548)-M548</f>
        <v>0</v>
      </c>
    </row>
    <row r="549" spans="1:20" s="320" customFormat="1" ht="16.149999999999999" customHeight="1">
      <c r="A549" s="23" t="s">
        <v>119</v>
      </c>
      <c r="B549" s="80">
        <f>種目一覧!E480</f>
        <v>0</v>
      </c>
      <c r="C549" s="80">
        <f>種目一覧!G480</f>
        <v>0</v>
      </c>
      <c r="D549" s="80">
        <f>種目一覧!F480</f>
        <v>0</v>
      </c>
      <c r="E549" s="321" t="str">
        <f t="shared" ref="E549:E554" si="341">IF(K549&lt;=C$444,"※","")</f>
        <v/>
      </c>
      <c r="F549" s="26" t="str">
        <f>種目一覧!H480</f>
        <v>W-400Fr</v>
      </c>
      <c r="H549" s="322">
        <f>種目一覧!L480</f>
        <v>99999</v>
      </c>
      <c r="I549" s="323" t="str">
        <f t="shared" si="336"/>
        <v/>
      </c>
      <c r="J549" s="323"/>
      <c r="K549" s="322">
        <f t="shared" si="337"/>
        <v>99999</v>
      </c>
      <c r="L549" s="292" t="str">
        <f t="shared" si="338"/>
        <v/>
      </c>
      <c r="M549" s="324">
        <v>0</v>
      </c>
      <c r="N549" s="325">
        <f t="shared" si="339"/>
        <v>0</v>
      </c>
      <c r="O549" s="322">
        <f t="shared" si="339"/>
        <v>0</v>
      </c>
      <c r="P549" s="80">
        <f t="shared" si="339"/>
        <v>0</v>
      </c>
      <c r="Q549" s="80">
        <f t="shared" si="339"/>
        <v>0</v>
      </c>
      <c r="R549" s="80">
        <f t="shared" si="339"/>
        <v>0</v>
      </c>
      <c r="S549" s="322">
        <f t="shared" si="339"/>
        <v>0</v>
      </c>
      <c r="T549" s="322">
        <f t="shared" si="340"/>
        <v>0</v>
      </c>
    </row>
    <row r="550" spans="1:20" s="320" customFormat="1" ht="16.149999999999999" customHeight="1">
      <c r="A550" s="23" t="s">
        <v>119</v>
      </c>
      <c r="B550" s="80">
        <f>種目一覧!E481</f>
        <v>0</v>
      </c>
      <c r="C550" s="80">
        <f>種目一覧!G481</f>
        <v>0</v>
      </c>
      <c r="D550" s="80">
        <f>種目一覧!F481</f>
        <v>0</v>
      </c>
      <c r="E550" s="321" t="str">
        <f t="shared" si="341"/>
        <v/>
      </c>
      <c r="F550" s="26" t="str">
        <f>種目一覧!H481</f>
        <v>W-400Fr</v>
      </c>
      <c r="H550" s="322">
        <f>種目一覧!L481</f>
        <v>99999</v>
      </c>
      <c r="I550" s="323" t="str">
        <f t="shared" si="336"/>
        <v/>
      </c>
      <c r="J550" s="323"/>
      <c r="K550" s="322">
        <f t="shared" si="337"/>
        <v>99999</v>
      </c>
      <c r="L550" s="292" t="str">
        <f t="shared" si="338"/>
        <v/>
      </c>
      <c r="M550" s="324">
        <v>0</v>
      </c>
      <c r="N550" s="325">
        <f t="shared" si="339"/>
        <v>0</v>
      </c>
      <c r="O550" s="322">
        <f t="shared" si="339"/>
        <v>0</v>
      </c>
      <c r="P550" s="80">
        <f t="shared" si="339"/>
        <v>0</v>
      </c>
      <c r="Q550" s="80">
        <f t="shared" si="339"/>
        <v>0</v>
      </c>
      <c r="R550" s="80">
        <f t="shared" si="339"/>
        <v>0</v>
      </c>
      <c r="S550" s="322">
        <f t="shared" si="339"/>
        <v>0</v>
      </c>
      <c r="T550" s="322">
        <f t="shared" si="340"/>
        <v>0</v>
      </c>
    </row>
    <row r="551" spans="1:20" s="320" customFormat="1" ht="16.149999999999999" customHeight="1">
      <c r="A551" s="23" t="s">
        <v>119</v>
      </c>
      <c r="B551" s="80">
        <f>種目一覧!E482</f>
        <v>0</v>
      </c>
      <c r="C551" s="80">
        <f>種目一覧!G482</f>
        <v>0</v>
      </c>
      <c r="D551" s="80">
        <f>種目一覧!F482</f>
        <v>0</v>
      </c>
      <c r="E551" s="321" t="str">
        <f t="shared" si="341"/>
        <v/>
      </c>
      <c r="F551" s="26" t="str">
        <f>種目一覧!H482</f>
        <v>W-400Fr</v>
      </c>
      <c r="H551" s="322">
        <f>種目一覧!L482</f>
        <v>99999</v>
      </c>
      <c r="I551" s="323" t="str">
        <f t="shared" si="336"/>
        <v/>
      </c>
      <c r="J551" s="323"/>
      <c r="K551" s="322">
        <f t="shared" si="337"/>
        <v>99999</v>
      </c>
      <c r="L551" s="292" t="str">
        <f t="shared" si="338"/>
        <v/>
      </c>
      <c r="M551" s="324">
        <v>0</v>
      </c>
      <c r="N551" s="325">
        <f t="shared" si="339"/>
        <v>0</v>
      </c>
      <c r="O551" s="322">
        <f t="shared" si="339"/>
        <v>0</v>
      </c>
      <c r="P551" s="80">
        <f t="shared" si="339"/>
        <v>0</v>
      </c>
      <c r="Q551" s="80">
        <f t="shared" si="339"/>
        <v>0</v>
      </c>
      <c r="R551" s="80">
        <f t="shared" si="339"/>
        <v>0</v>
      </c>
      <c r="S551" s="322">
        <f t="shared" si="339"/>
        <v>0</v>
      </c>
      <c r="T551" s="322">
        <f t="shared" si="340"/>
        <v>0</v>
      </c>
    </row>
    <row r="552" spans="1:20" s="320" customFormat="1" ht="16.149999999999999" customHeight="1">
      <c r="A552" s="23" t="s">
        <v>119</v>
      </c>
      <c r="B552" s="80">
        <f>種目一覧!E483</f>
        <v>0</v>
      </c>
      <c r="C552" s="80">
        <f>種目一覧!G483</f>
        <v>0</v>
      </c>
      <c r="D552" s="80">
        <f>種目一覧!F483</f>
        <v>0</v>
      </c>
      <c r="E552" s="321" t="str">
        <f t="shared" si="341"/>
        <v/>
      </c>
      <c r="F552" s="26" t="str">
        <f>種目一覧!H483</f>
        <v>W-400Fr</v>
      </c>
      <c r="H552" s="322">
        <f>種目一覧!L483</f>
        <v>99999</v>
      </c>
      <c r="I552" s="323" t="str">
        <f t="shared" si="336"/>
        <v/>
      </c>
      <c r="J552" s="323"/>
      <c r="K552" s="322">
        <f t="shared" si="337"/>
        <v>99999</v>
      </c>
      <c r="L552" s="292" t="str">
        <f t="shared" si="338"/>
        <v/>
      </c>
      <c r="M552" s="324">
        <v>0</v>
      </c>
      <c r="N552" s="325">
        <f t="shared" si="339"/>
        <v>0</v>
      </c>
      <c r="O552" s="322">
        <f t="shared" si="339"/>
        <v>0</v>
      </c>
      <c r="P552" s="80">
        <f t="shared" si="339"/>
        <v>0</v>
      </c>
      <c r="Q552" s="80">
        <f t="shared" si="339"/>
        <v>0</v>
      </c>
      <c r="R552" s="80">
        <f t="shared" si="339"/>
        <v>0</v>
      </c>
      <c r="S552" s="322">
        <f t="shared" si="339"/>
        <v>0</v>
      </c>
      <c r="T552" s="322">
        <f t="shared" si="340"/>
        <v>0</v>
      </c>
    </row>
    <row r="553" spans="1:20" s="320" customFormat="1" ht="16.149999999999999" customHeight="1">
      <c r="A553" s="23" t="s">
        <v>119</v>
      </c>
      <c r="B553" s="80">
        <f>種目一覧!E484</f>
        <v>0</v>
      </c>
      <c r="C553" s="80">
        <f>種目一覧!G484</f>
        <v>0</v>
      </c>
      <c r="D553" s="80">
        <f>種目一覧!F484</f>
        <v>0</v>
      </c>
      <c r="E553" s="321" t="str">
        <f t="shared" si="341"/>
        <v/>
      </c>
      <c r="F553" s="26" t="str">
        <f>種目一覧!H484</f>
        <v>W-400Fr</v>
      </c>
      <c r="H553" s="322">
        <f>種目一覧!L484</f>
        <v>99999</v>
      </c>
      <c r="I553" s="323" t="str">
        <f t="shared" si="336"/>
        <v/>
      </c>
      <c r="J553" s="323"/>
      <c r="K553" s="322">
        <f t="shared" si="337"/>
        <v>99999</v>
      </c>
      <c r="L553" s="292" t="str">
        <f t="shared" si="338"/>
        <v/>
      </c>
      <c r="M553" s="324">
        <v>0</v>
      </c>
      <c r="N553" s="325">
        <f t="shared" si="339"/>
        <v>0</v>
      </c>
      <c r="O553" s="322">
        <f t="shared" si="339"/>
        <v>0</v>
      </c>
      <c r="P553" s="80">
        <f t="shared" si="339"/>
        <v>0</v>
      </c>
      <c r="Q553" s="80">
        <f t="shared" si="339"/>
        <v>0</v>
      </c>
      <c r="R553" s="80">
        <f t="shared" si="339"/>
        <v>0</v>
      </c>
      <c r="S553" s="322">
        <f t="shared" si="339"/>
        <v>0</v>
      </c>
      <c r="T553" s="322">
        <f t="shared" si="340"/>
        <v>0</v>
      </c>
    </row>
    <row r="554" spans="1:20" s="320" customFormat="1" ht="16.149999999999999" customHeight="1">
      <c r="A554" s="327" t="s">
        <v>119</v>
      </c>
      <c r="B554" s="334">
        <f>種目一覧!E485</f>
        <v>0</v>
      </c>
      <c r="C554" s="334">
        <f>種目一覧!G485</f>
        <v>0</v>
      </c>
      <c r="D554" s="334">
        <f>種目一覧!F485</f>
        <v>0</v>
      </c>
      <c r="E554" s="329" t="str">
        <f t="shared" si="341"/>
        <v/>
      </c>
      <c r="F554" s="42" t="str">
        <f>種目一覧!H485</f>
        <v>W-400Fr</v>
      </c>
      <c r="H554" s="330">
        <f>種目一覧!L485</f>
        <v>99999</v>
      </c>
      <c r="I554" s="331" t="str">
        <f t="shared" si="336"/>
        <v/>
      </c>
      <c r="J554" s="331"/>
      <c r="K554" s="330">
        <f t="shared" si="337"/>
        <v>99999</v>
      </c>
      <c r="L554" s="303" t="str">
        <f t="shared" si="338"/>
        <v/>
      </c>
      <c r="M554" s="332">
        <v>0</v>
      </c>
      <c r="N554" s="333">
        <f t="shared" si="339"/>
        <v>0</v>
      </c>
      <c r="O554" s="330">
        <f t="shared" si="339"/>
        <v>0</v>
      </c>
      <c r="P554" s="334">
        <f t="shared" si="339"/>
        <v>0</v>
      </c>
      <c r="Q554" s="334">
        <f t="shared" si="339"/>
        <v>0</v>
      </c>
      <c r="R554" s="334">
        <f t="shared" si="339"/>
        <v>0</v>
      </c>
      <c r="S554" s="330">
        <f t="shared" si="339"/>
        <v>0</v>
      </c>
      <c r="T554" s="330">
        <f t="shared" si="340"/>
        <v>0</v>
      </c>
    </row>
    <row r="555" spans="1:20" s="306" customFormat="1" ht="16.149999999999999" customHeight="1">
      <c r="A555" s="307" t="s">
        <v>119</v>
      </c>
      <c r="B555" s="211" t="s">
        <v>456</v>
      </c>
      <c r="C555" s="308">
        <v>5575</v>
      </c>
      <c r="F555" s="211" t="str">
        <f>F554</f>
        <v>W-400Fr</v>
      </c>
      <c r="G555" s="211" t="s">
        <v>465</v>
      </c>
      <c r="N555" s="309">
        <f t="shared" ref="N555:S555" si="342">SUM(N548:N554)</f>
        <v>0</v>
      </c>
      <c r="O555" s="310">
        <f t="shared" si="342"/>
        <v>0</v>
      </c>
      <c r="P555" s="308">
        <f t="shared" si="342"/>
        <v>0</v>
      </c>
      <c r="Q555" s="308">
        <f t="shared" si="342"/>
        <v>0</v>
      </c>
      <c r="R555" s="308">
        <f t="shared" si="342"/>
        <v>0</v>
      </c>
      <c r="S555" s="310">
        <f t="shared" si="342"/>
        <v>0</v>
      </c>
    </row>
    <row r="556" spans="1:20" s="320" customFormat="1" ht="16.149999999999999" customHeight="1">
      <c r="A556" s="44" t="s">
        <v>122</v>
      </c>
      <c r="B556" s="343">
        <f>種目一覧!E486</f>
        <v>0</v>
      </c>
      <c r="C556" s="343">
        <f>種目一覧!G486</f>
        <v>0</v>
      </c>
      <c r="D556" s="46">
        <f>種目一覧!F486</f>
        <v>0</v>
      </c>
      <c r="E556" s="344" t="str">
        <f t="shared" ref="E556:E562" si="343">IF(K556&lt;=C$452,"※","")</f>
        <v/>
      </c>
      <c r="F556" s="46" t="str">
        <f>種目一覧!H486</f>
        <v>M-400Fr</v>
      </c>
      <c r="H556" s="345">
        <f>種目一覧!L499</f>
        <v>99999</v>
      </c>
      <c r="I556" s="312" t="str">
        <f t="shared" ref="I556:I562" si="344">IF(H556=99999,"",RANK(H556,H$556:H$562,1))</f>
        <v/>
      </c>
      <c r="J556" s="312"/>
      <c r="K556" s="345">
        <f t="shared" ref="K556:K562" si="345">IF(J556="",99999,IF(J556&gt;2,99999,H556))</f>
        <v>99999</v>
      </c>
      <c r="L556" s="340" t="str">
        <f t="shared" ref="L556:L562" si="346">IF(K556=99999,"",RANK(K556,K$556:K$562,1))</f>
        <v/>
      </c>
      <c r="M556" s="346">
        <v>0</v>
      </c>
      <c r="N556" s="347">
        <f t="shared" ref="N556:S562" si="347">IF($B556=N$2,$M556,0)</f>
        <v>0</v>
      </c>
      <c r="O556" s="345">
        <f t="shared" si="347"/>
        <v>0</v>
      </c>
      <c r="P556" s="343">
        <f t="shared" si="347"/>
        <v>0</v>
      </c>
      <c r="Q556" s="343">
        <f t="shared" si="347"/>
        <v>0</v>
      </c>
      <c r="R556" s="343">
        <f t="shared" si="347"/>
        <v>0</v>
      </c>
      <c r="S556" s="345">
        <f t="shared" si="347"/>
        <v>0</v>
      </c>
      <c r="T556" s="345">
        <f t="shared" ref="T556:T562" si="348">SUM(N556:S556)-M556</f>
        <v>0</v>
      </c>
    </row>
    <row r="557" spans="1:20" s="320" customFormat="1" ht="16.149999999999999" customHeight="1">
      <c r="A557" s="23" t="s">
        <v>122</v>
      </c>
      <c r="B557" s="80">
        <f>種目一覧!E487</f>
        <v>0</v>
      </c>
      <c r="C557" s="80">
        <f>種目一覧!G487</f>
        <v>0</v>
      </c>
      <c r="D557" s="80">
        <f>種目一覧!F487</f>
        <v>0</v>
      </c>
      <c r="E557" s="321" t="str">
        <f t="shared" si="343"/>
        <v/>
      </c>
      <c r="F557" s="26" t="str">
        <f>種目一覧!H487</f>
        <v>M-400Fr</v>
      </c>
      <c r="H557" s="322">
        <f>種目一覧!L500</f>
        <v>99999</v>
      </c>
      <c r="I557" s="323" t="str">
        <f t="shared" si="344"/>
        <v/>
      </c>
      <c r="J557" s="323"/>
      <c r="K557" s="322">
        <f t="shared" si="345"/>
        <v>99999</v>
      </c>
      <c r="L557" s="292" t="str">
        <f t="shared" si="346"/>
        <v/>
      </c>
      <c r="M557" s="324">
        <v>0</v>
      </c>
      <c r="N557" s="325">
        <f t="shared" si="347"/>
        <v>0</v>
      </c>
      <c r="O557" s="322">
        <f t="shared" si="347"/>
        <v>0</v>
      </c>
      <c r="P557" s="80">
        <f t="shared" si="347"/>
        <v>0</v>
      </c>
      <c r="Q557" s="80">
        <f t="shared" si="347"/>
        <v>0</v>
      </c>
      <c r="R557" s="80">
        <f t="shared" si="347"/>
        <v>0</v>
      </c>
      <c r="S557" s="322">
        <f t="shared" si="347"/>
        <v>0</v>
      </c>
      <c r="T557" s="322">
        <f t="shared" si="348"/>
        <v>0</v>
      </c>
    </row>
    <row r="558" spans="1:20" s="320" customFormat="1" ht="16.149999999999999" customHeight="1">
      <c r="A558" s="23" t="s">
        <v>122</v>
      </c>
      <c r="B558" s="80">
        <f>種目一覧!E488</f>
        <v>0</v>
      </c>
      <c r="C558" s="80">
        <f>種目一覧!G488</f>
        <v>0</v>
      </c>
      <c r="D558" s="80">
        <f>種目一覧!F488</f>
        <v>0</v>
      </c>
      <c r="E558" s="321" t="str">
        <f t="shared" si="343"/>
        <v/>
      </c>
      <c r="F558" s="26" t="str">
        <f>種目一覧!H488</f>
        <v>M-400Fr</v>
      </c>
      <c r="H558" s="322">
        <f>種目一覧!L501</f>
        <v>99999</v>
      </c>
      <c r="I558" s="323" t="str">
        <f t="shared" si="344"/>
        <v/>
      </c>
      <c r="J558" s="323"/>
      <c r="K558" s="322">
        <f t="shared" si="345"/>
        <v>99999</v>
      </c>
      <c r="L558" s="292" t="str">
        <f t="shared" si="346"/>
        <v/>
      </c>
      <c r="M558" s="324">
        <v>0</v>
      </c>
      <c r="N558" s="325">
        <f t="shared" si="347"/>
        <v>0</v>
      </c>
      <c r="O558" s="322">
        <f t="shared" si="347"/>
        <v>0</v>
      </c>
      <c r="P558" s="80">
        <f t="shared" si="347"/>
        <v>0</v>
      </c>
      <c r="Q558" s="80">
        <f t="shared" si="347"/>
        <v>0</v>
      </c>
      <c r="R558" s="80">
        <f t="shared" si="347"/>
        <v>0</v>
      </c>
      <c r="S558" s="322">
        <f t="shared" si="347"/>
        <v>0</v>
      </c>
      <c r="T558" s="322">
        <f t="shared" si="348"/>
        <v>0</v>
      </c>
    </row>
    <row r="559" spans="1:20" s="320" customFormat="1" ht="16.149999999999999" customHeight="1">
      <c r="A559" s="23" t="s">
        <v>122</v>
      </c>
      <c r="B559" s="80">
        <f>種目一覧!E489</f>
        <v>0</v>
      </c>
      <c r="C559" s="80">
        <f>種目一覧!G489</f>
        <v>0</v>
      </c>
      <c r="D559" s="80">
        <f>種目一覧!F489</f>
        <v>0</v>
      </c>
      <c r="E559" s="321" t="str">
        <f t="shared" si="343"/>
        <v/>
      </c>
      <c r="F559" s="26" t="str">
        <f>種目一覧!H489</f>
        <v>M-400Fr</v>
      </c>
      <c r="H559" s="322">
        <f>種目一覧!L502</f>
        <v>99999</v>
      </c>
      <c r="I559" s="323" t="str">
        <f t="shared" si="344"/>
        <v/>
      </c>
      <c r="J559" s="323"/>
      <c r="K559" s="322">
        <f t="shared" si="345"/>
        <v>99999</v>
      </c>
      <c r="L559" s="292" t="str">
        <f t="shared" si="346"/>
        <v/>
      </c>
      <c r="M559" s="324">
        <v>0</v>
      </c>
      <c r="N559" s="325">
        <f t="shared" si="347"/>
        <v>0</v>
      </c>
      <c r="O559" s="322">
        <f t="shared" si="347"/>
        <v>0</v>
      </c>
      <c r="P559" s="80">
        <f t="shared" si="347"/>
        <v>0</v>
      </c>
      <c r="Q559" s="80">
        <f t="shared" si="347"/>
        <v>0</v>
      </c>
      <c r="R559" s="80">
        <f t="shared" si="347"/>
        <v>0</v>
      </c>
      <c r="S559" s="322">
        <f t="shared" si="347"/>
        <v>0</v>
      </c>
      <c r="T559" s="322">
        <f t="shared" si="348"/>
        <v>0</v>
      </c>
    </row>
    <row r="560" spans="1:20" s="320" customFormat="1" ht="16.149999999999999" customHeight="1">
      <c r="A560" s="23" t="s">
        <v>122</v>
      </c>
      <c r="B560" s="80">
        <f>種目一覧!E490</f>
        <v>0</v>
      </c>
      <c r="C560" s="80">
        <f>種目一覧!G490</f>
        <v>0</v>
      </c>
      <c r="D560" s="80">
        <f>種目一覧!F490</f>
        <v>0</v>
      </c>
      <c r="E560" s="321" t="str">
        <f t="shared" si="343"/>
        <v/>
      </c>
      <c r="F560" s="26" t="str">
        <f>種目一覧!H490</f>
        <v>M-400Fr</v>
      </c>
      <c r="H560" s="322">
        <f>種目一覧!L503</f>
        <v>99999</v>
      </c>
      <c r="I560" s="323" t="str">
        <f t="shared" si="344"/>
        <v/>
      </c>
      <c r="J560" s="323"/>
      <c r="K560" s="322">
        <f t="shared" si="345"/>
        <v>99999</v>
      </c>
      <c r="L560" s="292" t="str">
        <f t="shared" si="346"/>
        <v/>
      </c>
      <c r="M560" s="324">
        <v>0</v>
      </c>
      <c r="N560" s="325">
        <f t="shared" si="347"/>
        <v>0</v>
      </c>
      <c r="O560" s="322">
        <f t="shared" si="347"/>
        <v>0</v>
      </c>
      <c r="P560" s="80">
        <f t="shared" si="347"/>
        <v>0</v>
      </c>
      <c r="Q560" s="80">
        <f t="shared" si="347"/>
        <v>0</v>
      </c>
      <c r="R560" s="80">
        <f t="shared" si="347"/>
        <v>0</v>
      </c>
      <c r="S560" s="322">
        <f t="shared" si="347"/>
        <v>0</v>
      </c>
      <c r="T560" s="322">
        <f t="shared" si="348"/>
        <v>0</v>
      </c>
    </row>
    <row r="561" spans="1:20" s="320" customFormat="1" ht="16.149999999999999" customHeight="1">
      <c r="A561" s="23" t="s">
        <v>122</v>
      </c>
      <c r="B561" s="80">
        <f>種目一覧!E491</f>
        <v>0</v>
      </c>
      <c r="C561" s="80">
        <f>種目一覧!G491</f>
        <v>0</v>
      </c>
      <c r="D561" s="80">
        <f>種目一覧!F491</f>
        <v>0</v>
      </c>
      <c r="E561" s="321" t="str">
        <f t="shared" si="343"/>
        <v/>
      </c>
      <c r="F561" s="26" t="str">
        <f>種目一覧!H491</f>
        <v>M-400Fr</v>
      </c>
      <c r="H561" s="322">
        <f>種目一覧!L504</f>
        <v>99999</v>
      </c>
      <c r="I561" s="323" t="str">
        <f t="shared" si="344"/>
        <v/>
      </c>
      <c r="J561" s="323"/>
      <c r="K561" s="322">
        <f t="shared" si="345"/>
        <v>99999</v>
      </c>
      <c r="L561" s="292" t="str">
        <f t="shared" si="346"/>
        <v/>
      </c>
      <c r="M561" s="324">
        <v>0</v>
      </c>
      <c r="N561" s="325">
        <f t="shared" si="347"/>
        <v>0</v>
      </c>
      <c r="O561" s="322">
        <f t="shared" si="347"/>
        <v>0</v>
      </c>
      <c r="P561" s="80">
        <f t="shared" si="347"/>
        <v>0</v>
      </c>
      <c r="Q561" s="80">
        <f t="shared" si="347"/>
        <v>0</v>
      </c>
      <c r="R561" s="80">
        <f t="shared" si="347"/>
        <v>0</v>
      </c>
      <c r="S561" s="322">
        <f t="shared" si="347"/>
        <v>0</v>
      </c>
      <c r="T561" s="322">
        <f t="shared" si="348"/>
        <v>0</v>
      </c>
    </row>
    <row r="562" spans="1:20" s="320" customFormat="1" ht="16.149999999999999" customHeight="1">
      <c r="A562" s="327" t="s">
        <v>122</v>
      </c>
      <c r="B562" s="334">
        <f>種目一覧!E492</f>
        <v>0</v>
      </c>
      <c r="C562" s="334">
        <f>種目一覧!G492</f>
        <v>0</v>
      </c>
      <c r="D562" s="334">
        <f>種目一覧!F492</f>
        <v>0</v>
      </c>
      <c r="E562" s="329" t="str">
        <f t="shared" si="343"/>
        <v/>
      </c>
      <c r="F562" s="42" t="str">
        <f>種目一覧!H492</f>
        <v>M-400Fr</v>
      </c>
      <c r="H562" s="330">
        <f>種目一覧!L505</f>
        <v>99999</v>
      </c>
      <c r="I562" s="331" t="str">
        <f t="shared" si="344"/>
        <v/>
      </c>
      <c r="J562" s="331"/>
      <c r="K562" s="330">
        <f t="shared" si="345"/>
        <v>99999</v>
      </c>
      <c r="L562" s="303" t="str">
        <f t="shared" si="346"/>
        <v/>
      </c>
      <c r="M562" s="332">
        <v>0</v>
      </c>
      <c r="N562" s="333">
        <f t="shared" si="347"/>
        <v>0</v>
      </c>
      <c r="O562" s="330">
        <f t="shared" si="347"/>
        <v>0</v>
      </c>
      <c r="P562" s="334">
        <f t="shared" si="347"/>
        <v>0</v>
      </c>
      <c r="Q562" s="334">
        <f t="shared" si="347"/>
        <v>0</v>
      </c>
      <c r="R562" s="334">
        <f t="shared" si="347"/>
        <v>0</v>
      </c>
      <c r="S562" s="330">
        <f t="shared" si="347"/>
        <v>0</v>
      </c>
      <c r="T562" s="330">
        <f t="shared" si="348"/>
        <v>0</v>
      </c>
    </row>
    <row r="563" spans="1:20" s="306" customFormat="1" ht="16.149999999999999" customHeight="1">
      <c r="A563" s="307" t="s">
        <v>122</v>
      </c>
      <c r="B563" s="211" t="s">
        <v>456</v>
      </c>
      <c r="C563" s="308">
        <v>15102</v>
      </c>
      <c r="F563" s="211" t="str">
        <f>F562</f>
        <v>M-400Fr</v>
      </c>
      <c r="G563" s="211" t="s">
        <v>466</v>
      </c>
      <c r="N563" s="309">
        <f t="shared" ref="N563:S563" si="349">SUM(N556:N562)</f>
        <v>0</v>
      </c>
      <c r="O563" s="310">
        <f t="shared" si="349"/>
        <v>0</v>
      </c>
      <c r="P563" s="308">
        <f t="shared" si="349"/>
        <v>0</v>
      </c>
      <c r="Q563" s="308">
        <f t="shared" si="349"/>
        <v>0</v>
      </c>
      <c r="R563" s="308">
        <f t="shared" si="349"/>
        <v>0</v>
      </c>
      <c r="S563" s="310">
        <f t="shared" si="349"/>
        <v>0</v>
      </c>
    </row>
    <row r="564" spans="1:20" s="320" customFormat="1" ht="16.149999999999999" customHeight="1">
      <c r="A564" s="44" t="s">
        <v>92</v>
      </c>
      <c r="B564" s="343">
        <f>種目一覧!E493</f>
        <v>0</v>
      </c>
      <c r="C564" s="343">
        <f>種目一覧!G493</f>
        <v>0</v>
      </c>
      <c r="D564" s="46">
        <f>種目一覧!F493</f>
        <v>0</v>
      </c>
      <c r="E564" s="344" t="str">
        <f t="shared" ref="E564:E570" si="350">IF(K564&lt;=C$444,"※","")</f>
        <v/>
      </c>
      <c r="F564" s="46" t="str">
        <f>種目一覧!H493</f>
        <v>W-200Fr</v>
      </c>
      <c r="H564" s="345">
        <f>種目一覧!L493</f>
        <v>99999</v>
      </c>
      <c r="I564" s="312" t="str">
        <f t="shared" ref="I564:I570" si="351">IF(H564=99999,"",RANK(H564,H$564:H$570,1))</f>
        <v/>
      </c>
      <c r="J564" s="312"/>
      <c r="K564" s="345">
        <f t="shared" ref="K564:K570" si="352">IF(J564="",99999,IF(J564&gt;2,99999,H564))</f>
        <v>99999</v>
      </c>
      <c r="L564" s="340" t="str">
        <f t="shared" ref="L564:L570" si="353">IF(K564=99999,"",RANK(K564,K$564:K$570,1))</f>
        <v/>
      </c>
      <c r="M564" s="346">
        <v>0</v>
      </c>
      <c r="N564" s="347">
        <f t="shared" ref="N564:S570" si="354">IF($B564=N$2,$M564,0)</f>
        <v>0</v>
      </c>
      <c r="O564" s="345">
        <f t="shared" si="354"/>
        <v>0</v>
      </c>
      <c r="P564" s="343">
        <f t="shared" si="354"/>
        <v>0</v>
      </c>
      <c r="Q564" s="343">
        <f t="shared" si="354"/>
        <v>0</v>
      </c>
      <c r="R564" s="343">
        <f t="shared" si="354"/>
        <v>0</v>
      </c>
      <c r="S564" s="345">
        <f t="shared" si="354"/>
        <v>0</v>
      </c>
      <c r="T564" s="345">
        <f t="shared" ref="T564:T570" si="355">SUM(N564:S564)-M564</f>
        <v>0</v>
      </c>
    </row>
    <row r="565" spans="1:20" s="320" customFormat="1" ht="16.149999999999999" customHeight="1">
      <c r="A565" s="23" t="s">
        <v>92</v>
      </c>
      <c r="B565" s="80">
        <f>種目一覧!E494</f>
        <v>0</v>
      </c>
      <c r="C565" s="26">
        <f>種目一覧!G494</f>
        <v>0</v>
      </c>
      <c r="D565" s="26">
        <f>種目一覧!F494</f>
        <v>0</v>
      </c>
      <c r="E565" s="321" t="str">
        <f t="shared" si="350"/>
        <v/>
      </c>
      <c r="F565" s="26" t="str">
        <f>種目一覧!H494</f>
        <v>W-200Fr</v>
      </c>
      <c r="H565" s="322">
        <f>種目一覧!L494</f>
        <v>99999</v>
      </c>
      <c r="I565" s="323" t="str">
        <f t="shared" si="351"/>
        <v/>
      </c>
      <c r="J565" s="323"/>
      <c r="K565" s="322">
        <f t="shared" si="352"/>
        <v>99999</v>
      </c>
      <c r="L565" s="292" t="str">
        <f t="shared" si="353"/>
        <v/>
      </c>
      <c r="M565" s="324">
        <v>0</v>
      </c>
      <c r="N565" s="325">
        <f t="shared" si="354"/>
        <v>0</v>
      </c>
      <c r="O565" s="322">
        <f t="shared" si="354"/>
        <v>0</v>
      </c>
      <c r="P565" s="80">
        <f t="shared" si="354"/>
        <v>0</v>
      </c>
      <c r="Q565" s="80">
        <f t="shared" si="354"/>
        <v>0</v>
      </c>
      <c r="R565" s="80">
        <f t="shared" si="354"/>
        <v>0</v>
      </c>
      <c r="S565" s="322">
        <f t="shared" si="354"/>
        <v>0</v>
      </c>
      <c r="T565" s="322">
        <f t="shared" si="355"/>
        <v>0</v>
      </c>
    </row>
    <row r="566" spans="1:20" s="320" customFormat="1" ht="16.149999999999999" customHeight="1">
      <c r="A566" s="23" t="s">
        <v>92</v>
      </c>
      <c r="B566" s="80">
        <f>種目一覧!E495</f>
        <v>0</v>
      </c>
      <c r="C566" s="80">
        <f>種目一覧!G495</f>
        <v>0</v>
      </c>
      <c r="D566" s="26">
        <f>種目一覧!F495</f>
        <v>0</v>
      </c>
      <c r="E566" s="321" t="str">
        <f t="shared" si="350"/>
        <v/>
      </c>
      <c r="F566" s="26" t="str">
        <f>種目一覧!H495</f>
        <v>W-200Fr</v>
      </c>
      <c r="H566" s="322">
        <f>種目一覧!L495</f>
        <v>99999</v>
      </c>
      <c r="I566" s="323" t="str">
        <f t="shared" si="351"/>
        <v/>
      </c>
      <c r="J566" s="323"/>
      <c r="K566" s="322">
        <f t="shared" si="352"/>
        <v>99999</v>
      </c>
      <c r="L566" s="292" t="str">
        <f t="shared" si="353"/>
        <v/>
      </c>
      <c r="M566" s="324">
        <v>0</v>
      </c>
      <c r="N566" s="325">
        <f t="shared" si="354"/>
        <v>0</v>
      </c>
      <c r="O566" s="322">
        <f t="shared" si="354"/>
        <v>0</v>
      </c>
      <c r="P566" s="80">
        <f t="shared" si="354"/>
        <v>0</v>
      </c>
      <c r="Q566" s="80">
        <f t="shared" si="354"/>
        <v>0</v>
      </c>
      <c r="R566" s="80">
        <f t="shared" si="354"/>
        <v>0</v>
      </c>
      <c r="S566" s="322">
        <f t="shared" si="354"/>
        <v>0</v>
      </c>
      <c r="T566" s="322">
        <f t="shared" si="355"/>
        <v>0</v>
      </c>
    </row>
    <row r="567" spans="1:20" s="320" customFormat="1" ht="16.149999999999999" customHeight="1">
      <c r="A567" s="23" t="s">
        <v>92</v>
      </c>
      <c r="B567" s="80">
        <f>種目一覧!E496</f>
        <v>0</v>
      </c>
      <c r="C567" s="26">
        <f>種目一覧!G496</f>
        <v>0</v>
      </c>
      <c r="D567" s="26">
        <f>種目一覧!F496</f>
        <v>0</v>
      </c>
      <c r="E567" s="321" t="str">
        <f t="shared" si="350"/>
        <v/>
      </c>
      <c r="F567" s="26" t="str">
        <f>種目一覧!H496</f>
        <v>W-200Fr</v>
      </c>
      <c r="H567" s="322">
        <f>種目一覧!L496</f>
        <v>99999</v>
      </c>
      <c r="I567" s="323" t="str">
        <f t="shared" si="351"/>
        <v/>
      </c>
      <c r="J567" s="323"/>
      <c r="K567" s="322">
        <f t="shared" si="352"/>
        <v>99999</v>
      </c>
      <c r="L567" s="292" t="str">
        <f t="shared" si="353"/>
        <v/>
      </c>
      <c r="M567" s="324">
        <v>0</v>
      </c>
      <c r="N567" s="325">
        <f t="shared" si="354"/>
        <v>0</v>
      </c>
      <c r="O567" s="322">
        <f t="shared" si="354"/>
        <v>0</v>
      </c>
      <c r="P567" s="80">
        <f t="shared" si="354"/>
        <v>0</v>
      </c>
      <c r="Q567" s="80">
        <f t="shared" si="354"/>
        <v>0</v>
      </c>
      <c r="R567" s="80">
        <f t="shared" si="354"/>
        <v>0</v>
      </c>
      <c r="S567" s="322">
        <f t="shared" si="354"/>
        <v>0</v>
      </c>
      <c r="T567" s="322">
        <f t="shared" si="355"/>
        <v>0</v>
      </c>
    </row>
    <row r="568" spans="1:20" s="320" customFormat="1" ht="16.149999999999999" customHeight="1">
      <c r="A568" s="23" t="s">
        <v>92</v>
      </c>
      <c r="B568" s="80">
        <f>種目一覧!E497</f>
        <v>0</v>
      </c>
      <c r="C568" s="26">
        <f>種目一覧!G497</f>
        <v>0</v>
      </c>
      <c r="D568" s="26">
        <f>種目一覧!F497</f>
        <v>0</v>
      </c>
      <c r="E568" s="321" t="str">
        <f t="shared" si="350"/>
        <v/>
      </c>
      <c r="F568" s="26" t="str">
        <f>種目一覧!H497</f>
        <v>W-200Fr</v>
      </c>
      <c r="H568" s="322">
        <f>種目一覧!L497</f>
        <v>99999</v>
      </c>
      <c r="I568" s="323" t="str">
        <f t="shared" si="351"/>
        <v/>
      </c>
      <c r="J568" s="323"/>
      <c r="K568" s="322">
        <f t="shared" si="352"/>
        <v>99999</v>
      </c>
      <c r="L568" s="292" t="str">
        <f t="shared" si="353"/>
        <v/>
      </c>
      <c r="M568" s="324">
        <v>0</v>
      </c>
      <c r="N568" s="325">
        <f t="shared" si="354"/>
        <v>0</v>
      </c>
      <c r="O568" s="322">
        <f t="shared" si="354"/>
        <v>0</v>
      </c>
      <c r="P568" s="80">
        <f t="shared" si="354"/>
        <v>0</v>
      </c>
      <c r="Q568" s="80">
        <f t="shared" si="354"/>
        <v>0</v>
      </c>
      <c r="R568" s="80">
        <f t="shared" si="354"/>
        <v>0</v>
      </c>
      <c r="S568" s="322">
        <f t="shared" si="354"/>
        <v>0</v>
      </c>
      <c r="T568" s="322">
        <f t="shared" si="355"/>
        <v>0</v>
      </c>
    </row>
    <row r="569" spans="1:20" s="320" customFormat="1" ht="16.149999999999999" customHeight="1">
      <c r="A569" s="23" t="s">
        <v>92</v>
      </c>
      <c r="B569" s="80">
        <f>種目一覧!E498</f>
        <v>0</v>
      </c>
      <c r="C569" s="80">
        <f>種目一覧!G498</f>
        <v>0</v>
      </c>
      <c r="D569" s="80">
        <f>種目一覧!F498</f>
        <v>0</v>
      </c>
      <c r="E569" s="321" t="str">
        <f t="shared" si="350"/>
        <v/>
      </c>
      <c r="F569" s="26" t="str">
        <f>種目一覧!H498</f>
        <v>W-200Fr</v>
      </c>
      <c r="H569" s="322">
        <f>種目一覧!L498</f>
        <v>99999</v>
      </c>
      <c r="I569" s="323" t="str">
        <f t="shared" si="351"/>
        <v/>
      </c>
      <c r="J569" s="323"/>
      <c r="K569" s="322">
        <f t="shared" si="352"/>
        <v>99999</v>
      </c>
      <c r="L569" s="292" t="str">
        <f t="shared" si="353"/>
        <v/>
      </c>
      <c r="M569" s="324">
        <v>0</v>
      </c>
      <c r="N569" s="325">
        <f t="shared" si="354"/>
        <v>0</v>
      </c>
      <c r="O569" s="322">
        <f t="shared" si="354"/>
        <v>0</v>
      </c>
      <c r="P569" s="80">
        <f t="shared" si="354"/>
        <v>0</v>
      </c>
      <c r="Q569" s="80">
        <f t="shared" si="354"/>
        <v>0</v>
      </c>
      <c r="R569" s="80">
        <f t="shared" si="354"/>
        <v>0</v>
      </c>
      <c r="S569" s="322">
        <f t="shared" si="354"/>
        <v>0</v>
      </c>
      <c r="T569" s="322">
        <f t="shared" si="355"/>
        <v>0</v>
      </c>
    </row>
    <row r="570" spans="1:20" s="320" customFormat="1" ht="16.149999999999999" customHeight="1">
      <c r="A570" s="327" t="s">
        <v>92</v>
      </c>
      <c r="B570" s="334">
        <f>種目一覧!E499</f>
        <v>0</v>
      </c>
      <c r="C570" s="334">
        <f>種目一覧!G499</f>
        <v>0</v>
      </c>
      <c r="D570" s="334">
        <f>種目一覧!F499</f>
        <v>0</v>
      </c>
      <c r="E570" s="329" t="str">
        <f t="shared" si="350"/>
        <v/>
      </c>
      <c r="F570" s="42" t="str">
        <f>種目一覧!H499</f>
        <v>W-200Fr</v>
      </c>
      <c r="H570" s="330">
        <f>種目一覧!L499</f>
        <v>99999</v>
      </c>
      <c r="I570" s="331" t="str">
        <f t="shared" si="351"/>
        <v/>
      </c>
      <c r="J570" s="331"/>
      <c r="K570" s="330">
        <f t="shared" si="352"/>
        <v>99999</v>
      </c>
      <c r="L570" s="303" t="str">
        <f t="shared" si="353"/>
        <v/>
      </c>
      <c r="M570" s="332">
        <v>0</v>
      </c>
      <c r="N570" s="333">
        <f t="shared" si="354"/>
        <v>0</v>
      </c>
      <c r="O570" s="330">
        <f t="shared" si="354"/>
        <v>0</v>
      </c>
      <c r="P570" s="334">
        <f t="shared" si="354"/>
        <v>0</v>
      </c>
      <c r="Q570" s="334">
        <f t="shared" si="354"/>
        <v>0</v>
      </c>
      <c r="R570" s="334">
        <f t="shared" si="354"/>
        <v>0</v>
      </c>
      <c r="S570" s="330">
        <f t="shared" si="354"/>
        <v>0</v>
      </c>
      <c r="T570" s="330">
        <f t="shared" si="355"/>
        <v>0</v>
      </c>
    </row>
    <row r="571" spans="1:20" s="306" customFormat="1" ht="16.149999999999999" customHeight="1">
      <c r="A571" s="307" t="s">
        <v>92</v>
      </c>
      <c r="B571" s="211" t="s">
        <v>456</v>
      </c>
      <c r="C571" s="308">
        <v>5575</v>
      </c>
      <c r="F571" s="211" t="str">
        <f>F570</f>
        <v>W-200Fr</v>
      </c>
      <c r="G571" s="211" t="s">
        <v>465</v>
      </c>
      <c r="N571" s="309">
        <f t="shared" ref="N571:S571" si="356">SUM(N564:N570)</f>
        <v>0</v>
      </c>
      <c r="O571" s="310">
        <f t="shared" si="356"/>
        <v>0</v>
      </c>
      <c r="P571" s="308">
        <f t="shared" si="356"/>
        <v>0</v>
      </c>
      <c r="Q571" s="308">
        <f t="shared" si="356"/>
        <v>0</v>
      </c>
      <c r="R571" s="308">
        <f t="shared" si="356"/>
        <v>0</v>
      </c>
      <c r="S571" s="310">
        <f t="shared" si="356"/>
        <v>0</v>
      </c>
    </row>
    <row r="572" spans="1:20" s="320" customFormat="1" ht="16.149999999999999" customHeight="1">
      <c r="A572" s="44" t="s">
        <v>97</v>
      </c>
      <c r="B572" s="46" t="str">
        <f>種目一覧!E500</f>
        <v>三井住友信託</v>
      </c>
      <c r="C572" s="46" t="str">
        <f>種目一覧!G500</f>
        <v>みやけ　みつる</v>
      </c>
      <c r="D572" s="46" t="str">
        <f>種目一覧!F500</f>
        <v>三宅　充</v>
      </c>
      <c r="E572" s="344" t="str">
        <f t="shared" ref="E572:E578" si="357">IF(K572&lt;=C$452,"※","")</f>
        <v/>
      </c>
      <c r="F572" s="46" t="str">
        <f>種目一覧!H500</f>
        <v>M-200Fr</v>
      </c>
      <c r="H572" s="345">
        <f>種目一覧!L500</f>
        <v>99999</v>
      </c>
      <c r="I572" s="312" t="str">
        <f t="shared" ref="I572:I578" si="358">IF(H572=99999,"",RANK(H572,H$572:H$578,1))</f>
        <v/>
      </c>
      <c r="J572" s="312"/>
      <c r="K572" s="345">
        <f t="shared" ref="K572:K578" si="359">IF(J572="",99999,IF(J572&gt;2,99999,H572))</f>
        <v>99999</v>
      </c>
      <c r="L572" s="340" t="str">
        <f t="shared" ref="L572:L578" si="360">IF(K572=99999,"",RANK(K572,K$572:K$578,1))</f>
        <v/>
      </c>
      <c r="M572" s="346">
        <v>0</v>
      </c>
      <c r="N572" s="347">
        <f t="shared" ref="N572:S578" si="361">IF($B572=N$2,$M572,0)</f>
        <v>0</v>
      </c>
      <c r="O572" s="345">
        <f t="shared" si="361"/>
        <v>0</v>
      </c>
      <c r="P572" s="343">
        <f t="shared" si="361"/>
        <v>0</v>
      </c>
      <c r="Q572" s="343">
        <f t="shared" si="361"/>
        <v>0</v>
      </c>
      <c r="R572" s="343">
        <f t="shared" si="361"/>
        <v>0</v>
      </c>
      <c r="S572" s="345">
        <f t="shared" si="361"/>
        <v>0</v>
      </c>
      <c r="T572" s="345">
        <f t="shared" ref="T572:T578" si="362">SUM(N572:S572)-M572</f>
        <v>0</v>
      </c>
    </row>
    <row r="573" spans="1:20" s="320" customFormat="1" ht="16.149999999999999" customHeight="1">
      <c r="A573" s="23" t="s">
        <v>97</v>
      </c>
      <c r="B573" s="26" t="str">
        <f>種目一覧!E501</f>
        <v>三菱UFJ信託</v>
      </c>
      <c r="C573" s="26" t="str">
        <f>種目一覧!G501</f>
        <v>かさはら　けいた</v>
      </c>
      <c r="D573" s="26" t="str">
        <f>種目一覧!F501</f>
        <v>笠原　敬太</v>
      </c>
      <c r="E573" s="321" t="str">
        <f t="shared" si="357"/>
        <v/>
      </c>
      <c r="F573" s="26" t="str">
        <f>種目一覧!H501</f>
        <v>M-200Fr</v>
      </c>
      <c r="H573" s="322">
        <f>種目一覧!L501</f>
        <v>99999</v>
      </c>
      <c r="I573" s="323" t="str">
        <f t="shared" si="358"/>
        <v/>
      </c>
      <c r="J573" s="323"/>
      <c r="K573" s="322">
        <f t="shared" si="359"/>
        <v>99999</v>
      </c>
      <c r="L573" s="292" t="str">
        <f t="shared" si="360"/>
        <v/>
      </c>
      <c r="M573" s="324">
        <v>0</v>
      </c>
      <c r="N573" s="325">
        <f t="shared" si="361"/>
        <v>0</v>
      </c>
      <c r="O573" s="322">
        <f t="shared" si="361"/>
        <v>0</v>
      </c>
      <c r="P573" s="80">
        <f t="shared" si="361"/>
        <v>0</v>
      </c>
      <c r="Q573" s="80">
        <f t="shared" si="361"/>
        <v>0</v>
      </c>
      <c r="R573" s="80">
        <f t="shared" si="361"/>
        <v>0</v>
      </c>
      <c r="S573" s="322">
        <f t="shared" si="361"/>
        <v>0</v>
      </c>
      <c r="T573" s="322">
        <f t="shared" si="362"/>
        <v>0</v>
      </c>
    </row>
    <row r="574" spans="1:20" s="320" customFormat="1" ht="16.149999999999999" customHeight="1">
      <c r="A574" s="23" t="s">
        <v>97</v>
      </c>
      <c r="B574" s="26" t="str">
        <f>種目一覧!E502</f>
        <v>三菱UFJ銀行</v>
      </c>
      <c r="C574" s="26" t="str">
        <f>種目一覧!G502</f>
        <v>さとう　かずき</v>
      </c>
      <c r="D574" s="26" t="str">
        <f>種目一覧!F502</f>
        <v>佐藤　一輝</v>
      </c>
      <c r="E574" s="321" t="str">
        <f t="shared" si="357"/>
        <v/>
      </c>
      <c r="F574" s="26" t="str">
        <f>種目一覧!H502</f>
        <v>M-200Fr</v>
      </c>
      <c r="H574" s="322">
        <f>種目一覧!L502</f>
        <v>99999</v>
      </c>
      <c r="I574" s="323" t="str">
        <f t="shared" si="358"/>
        <v/>
      </c>
      <c r="J574" s="323"/>
      <c r="K574" s="322">
        <f t="shared" si="359"/>
        <v>99999</v>
      </c>
      <c r="L574" s="292" t="str">
        <f t="shared" si="360"/>
        <v/>
      </c>
      <c r="M574" s="324">
        <v>0</v>
      </c>
      <c r="N574" s="325">
        <f t="shared" si="361"/>
        <v>0</v>
      </c>
      <c r="O574" s="322">
        <f t="shared" si="361"/>
        <v>0</v>
      </c>
      <c r="P574" s="80">
        <f t="shared" si="361"/>
        <v>0</v>
      </c>
      <c r="Q574" s="80">
        <f t="shared" si="361"/>
        <v>0</v>
      </c>
      <c r="R574" s="80">
        <f t="shared" si="361"/>
        <v>0</v>
      </c>
      <c r="S574" s="322">
        <f t="shared" si="361"/>
        <v>0</v>
      </c>
      <c r="T574" s="322">
        <f t="shared" si="362"/>
        <v>0</v>
      </c>
    </row>
    <row r="575" spans="1:20" s="320" customFormat="1" ht="16.149999999999999" customHeight="1">
      <c r="A575" s="23" t="s">
        <v>97</v>
      </c>
      <c r="B575" s="26" t="str">
        <f>種目一覧!E503</f>
        <v>　</v>
      </c>
      <c r="C575" s="80">
        <f>種目一覧!G503</f>
        <v>0</v>
      </c>
      <c r="D575" s="26" t="str">
        <f>種目一覧!F503</f>
        <v>　</v>
      </c>
      <c r="E575" s="321" t="str">
        <f t="shared" si="357"/>
        <v/>
      </c>
      <c r="F575" s="26" t="str">
        <f>種目一覧!H503</f>
        <v>M-200Fr</v>
      </c>
      <c r="H575" s="322">
        <f>種目一覧!L503</f>
        <v>99999</v>
      </c>
      <c r="I575" s="323" t="str">
        <f t="shared" si="358"/>
        <v/>
      </c>
      <c r="J575" s="323"/>
      <c r="K575" s="322">
        <f t="shared" si="359"/>
        <v>99999</v>
      </c>
      <c r="L575" s="292" t="str">
        <f t="shared" si="360"/>
        <v/>
      </c>
      <c r="M575" s="324">
        <v>0</v>
      </c>
      <c r="N575" s="325">
        <f t="shared" si="361"/>
        <v>0</v>
      </c>
      <c r="O575" s="322">
        <f t="shared" si="361"/>
        <v>0</v>
      </c>
      <c r="P575" s="80">
        <f t="shared" si="361"/>
        <v>0</v>
      </c>
      <c r="Q575" s="80">
        <f t="shared" si="361"/>
        <v>0</v>
      </c>
      <c r="R575" s="80">
        <f t="shared" si="361"/>
        <v>0</v>
      </c>
      <c r="S575" s="322">
        <f t="shared" si="361"/>
        <v>0</v>
      </c>
      <c r="T575" s="322">
        <f t="shared" si="362"/>
        <v>0</v>
      </c>
    </row>
    <row r="576" spans="1:20" s="320" customFormat="1" ht="16.149999999999999" customHeight="1">
      <c r="A576" s="23" t="s">
        <v>97</v>
      </c>
      <c r="B576" s="26" t="str">
        <f>種目一覧!E504</f>
        <v>　</v>
      </c>
      <c r="C576" s="80">
        <f>種目一覧!G504</f>
        <v>0</v>
      </c>
      <c r="D576" s="26" t="str">
        <f>種目一覧!F504</f>
        <v>　</v>
      </c>
      <c r="E576" s="321" t="str">
        <f t="shared" si="357"/>
        <v/>
      </c>
      <c r="F576" s="26" t="str">
        <f>種目一覧!H504</f>
        <v>M-200Fr</v>
      </c>
      <c r="H576" s="322">
        <f>種目一覧!L504</f>
        <v>99999</v>
      </c>
      <c r="I576" s="323" t="str">
        <f t="shared" si="358"/>
        <v/>
      </c>
      <c r="J576" s="323"/>
      <c r="K576" s="322">
        <f t="shared" si="359"/>
        <v>99999</v>
      </c>
      <c r="L576" s="292" t="str">
        <f t="shared" si="360"/>
        <v/>
      </c>
      <c r="M576" s="324">
        <v>0</v>
      </c>
      <c r="N576" s="325">
        <f t="shared" si="361"/>
        <v>0</v>
      </c>
      <c r="O576" s="322">
        <f t="shared" si="361"/>
        <v>0</v>
      </c>
      <c r="P576" s="80">
        <f t="shared" si="361"/>
        <v>0</v>
      </c>
      <c r="Q576" s="80">
        <f t="shared" si="361"/>
        <v>0</v>
      </c>
      <c r="R576" s="80">
        <f t="shared" si="361"/>
        <v>0</v>
      </c>
      <c r="S576" s="322">
        <f t="shared" si="361"/>
        <v>0</v>
      </c>
      <c r="T576" s="322">
        <f t="shared" si="362"/>
        <v>0</v>
      </c>
    </row>
    <row r="577" spans="1:20" s="320" customFormat="1" ht="16.149999999999999" customHeight="1">
      <c r="A577" s="23" t="s">
        <v>97</v>
      </c>
      <c r="B577" s="26" t="str">
        <f>種目一覧!E505</f>
        <v>　</v>
      </c>
      <c r="C577" s="80">
        <f>種目一覧!G505</f>
        <v>0</v>
      </c>
      <c r="D577" s="26" t="str">
        <f>種目一覧!F505</f>
        <v>　</v>
      </c>
      <c r="E577" s="321" t="str">
        <f t="shared" si="357"/>
        <v/>
      </c>
      <c r="F577" s="26" t="str">
        <f>種目一覧!H505</f>
        <v>M-200Fr</v>
      </c>
      <c r="H577" s="322">
        <f>種目一覧!L505</f>
        <v>99999</v>
      </c>
      <c r="I577" s="323" t="str">
        <f t="shared" si="358"/>
        <v/>
      </c>
      <c r="J577" s="323"/>
      <c r="K577" s="322">
        <f t="shared" si="359"/>
        <v>99999</v>
      </c>
      <c r="L577" s="292" t="str">
        <f t="shared" si="360"/>
        <v/>
      </c>
      <c r="M577" s="324">
        <v>0</v>
      </c>
      <c r="N577" s="325">
        <f t="shared" si="361"/>
        <v>0</v>
      </c>
      <c r="O577" s="322">
        <f t="shared" si="361"/>
        <v>0</v>
      </c>
      <c r="P577" s="80">
        <f t="shared" si="361"/>
        <v>0</v>
      </c>
      <c r="Q577" s="80">
        <f t="shared" si="361"/>
        <v>0</v>
      </c>
      <c r="R577" s="80">
        <f t="shared" si="361"/>
        <v>0</v>
      </c>
      <c r="S577" s="322">
        <f t="shared" si="361"/>
        <v>0</v>
      </c>
      <c r="T577" s="322">
        <f t="shared" si="362"/>
        <v>0</v>
      </c>
    </row>
    <row r="578" spans="1:20" s="320" customFormat="1" ht="16.149999999999999" customHeight="1">
      <c r="A578" s="327" t="s">
        <v>97</v>
      </c>
      <c r="B578" s="42" t="str">
        <f>種目一覧!E506</f>
        <v>　</v>
      </c>
      <c r="C578" s="334">
        <f>種目一覧!G506</f>
        <v>0</v>
      </c>
      <c r="D578" s="42" t="str">
        <f>種目一覧!F506</f>
        <v>　</v>
      </c>
      <c r="E578" s="329" t="str">
        <f t="shared" si="357"/>
        <v/>
      </c>
      <c r="F578" s="42" t="str">
        <f>種目一覧!H506</f>
        <v>M-200Fr</v>
      </c>
      <c r="H578" s="330">
        <f>種目一覧!L506</f>
        <v>99999</v>
      </c>
      <c r="I578" s="331" t="str">
        <f t="shared" si="358"/>
        <v/>
      </c>
      <c r="J578" s="331"/>
      <c r="K578" s="330">
        <f t="shared" si="359"/>
        <v>99999</v>
      </c>
      <c r="L578" s="303" t="str">
        <f t="shared" si="360"/>
        <v/>
      </c>
      <c r="M578" s="332">
        <v>0</v>
      </c>
      <c r="N578" s="333">
        <f t="shared" si="361"/>
        <v>0</v>
      </c>
      <c r="O578" s="330">
        <f t="shared" si="361"/>
        <v>0</v>
      </c>
      <c r="P578" s="334">
        <f t="shared" si="361"/>
        <v>0</v>
      </c>
      <c r="Q578" s="334">
        <f t="shared" si="361"/>
        <v>0</v>
      </c>
      <c r="R578" s="334">
        <f t="shared" si="361"/>
        <v>0</v>
      </c>
      <c r="S578" s="330">
        <f t="shared" si="361"/>
        <v>0</v>
      </c>
      <c r="T578" s="330">
        <f t="shared" si="362"/>
        <v>0</v>
      </c>
    </row>
    <row r="579" spans="1:20" s="306" customFormat="1" ht="16.149999999999999" customHeight="1">
      <c r="A579" s="307" t="s">
        <v>97</v>
      </c>
      <c r="B579" s="211" t="s">
        <v>456</v>
      </c>
      <c r="C579" s="308">
        <v>15102</v>
      </c>
      <c r="F579" s="211" t="str">
        <f>F578</f>
        <v>M-200Fr</v>
      </c>
      <c r="G579" s="211" t="s">
        <v>466</v>
      </c>
      <c r="N579" s="309">
        <f t="shared" ref="N579:S579" si="363">SUM(N572:N578)</f>
        <v>0</v>
      </c>
      <c r="O579" s="310">
        <f t="shared" si="363"/>
        <v>0</v>
      </c>
      <c r="P579" s="308">
        <f t="shared" si="363"/>
        <v>0</v>
      </c>
      <c r="Q579" s="308">
        <f t="shared" si="363"/>
        <v>0</v>
      </c>
      <c r="R579" s="308">
        <f t="shared" si="363"/>
        <v>0</v>
      </c>
      <c r="S579" s="310">
        <f t="shared" si="363"/>
        <v>0</v>
      </c>
    </row>
  </sheetData>
  <phoneticPr fontId="17"/>
  <pageMargins left="0.7" right="0.7" top="0.75" bottom="0.75" header="0.3" footer="0.3"/>
  <pageSetup orientation="portrait"/>
  <headerFooter>
    <oddFooter>&amp;C&amp;"ヒラギノ角ゴ ProN W3,Regular"&amp;12&amp;K000000&amp;P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06"/>
  <sheetViews>
    <sheetView showGridLines="0" workbookViewId="0">
      <selection sqref="A1:J1"/>
    </sheetView>
  </sheetViews>
  <sheetFormatPr defaultColWidth="8.75" defaultRowHeight="13.5" customHeight="1"/>
  <cols>
    <col min="1" max="1" width="3.75" style="1" customWidth="1"/>
    <col min="2" max="2" width="3.5" style="1" customWidth="1"/>
    <col min="3" max="3" width="4.75" style="1" customWidth="1"/>
    <col min="4" max="4" width="7.625" style="1" customWidth="1"/>
    <col min="5" max="5" width="12.625" style="1" customWidth="1"/>
    <col min="6" max="6" width="12.5" style="1" customWidth="1"/>
    <col min="7" max="7" width="13.625" style="1" customWidth="1"/>
    <col min="8" max="13" width="8.75" style="1" customWidth="1"/>
    <col min="14" max="16" width="3.875" style="1" customWidth="1"/>
    <col min="17" max="18" width="8.75" style="1" customWidth="1"/>
    <col min="19" max="16384" width="8.75" style="1"/>
  </cols>
  <sheetData>
    <row r="1" spans="1:17" ht="16.149999999999999" customHeight="1">
      <c r="A1" s="349"/>
      <c r="B1" s="349"/>
      <c r="C1" s="349"/>
      <c r="D1" s="349"/>
      <c r="E1" s="349"/>
      <c r="F1" s="349"/>
      <c r="G1" s="349"/>
      <c r="H1" s="349"/>
      <c r="I1" s="349"/>
      <c r="J1" s="350"/>
      <c r="K1" s="350"/>
      <c r="L1" s="350"/>
      <c r="M1" s="350"/>
      <c r="N1" s="289" t="s">
        <v>474</v>
      </c>
      <c r="O1" s="349"/>
      <c r="P1" s="349"/>
      <c r="Q1" s="350"/>
    </row>
    <row r="2" spans="1:17" ht="16.149999999999999" customHeight="1">
      <c r="A2" s="289" t="s">
        <v>446</v>
      </c>
      <c r="B2" s="289" t="s">
        <v>171</v>
      </c>
      <c r="C2" s="289" t="s">
        <v>475</v>
      </c>
      <c r="D2" s="289" t="s">
        <v>368</v>
      </c>
      <c r="E2" s="289" t="s">
        <v>447</v>
      </c>
      <c r="F2" s="289" t="s">
        <v>448</v>
      </c>
      <c r="G2" s="289" t="s">
        <v>476</v>
      </c>
      <c r="H2" s="289" t="s">
        <v>450</v>
      </c>
      <c r="I2" s="289" t="s">
        <v>26</v>
      </c>
      <c r="J2" s="290" t="s">
        <v>26</v>
      </c>
      <c r="K2" s="290" t="s">
        <v>368</v>
      </c>
      <c r="L2" s="290" t="s">
        <v>368</v>
      </c>
      <c r="M2" s="290" t="s">
        <v>477</v>
      </c>
      <c r="N2" s="349"/>
      <c r="O2" s="349"/>
      <c r="P2" s="349"/>
      <c r="Q2" s="350"/>
    </row>
    <row r="3" spans="1:17" ht="16.149999999999999" customHeight="1">
      <c r="A3" s="289" t="s">
        <v>179</v>
      </c>
      <c r="B3" s="289" t="s">
        <v>179</v>
      </c>
      <c r="C3" s="289" t="s">
        <v>182</v>
      </c>
      <c r="D3" s="289" t="str">
        <f t="shared" ref="D3:D66" si="0">CONCATENATE(A3,"-",B3,"-",C3)</f>
        <v>1-1-3</v>
      </c>
      <c r="E3" s="351" t="s">
        <v>11</v>
      </c>
      <c r="F3" s="351" t="s">
        <v>478</v>
      </c>
      <c r="G3" s="351" t="s">
        <v>479</v>
      </c>
      <c r="H3" s="289" t="s">
        <v>423</v>
      </c>
      <c r="I3" s="289" t="str">
        <f>VLOOKUP(D1:D506,PGM!E1:J722,6,0)</f>
        <v/>
      </c>
      <c r="J3" s="352">
        <f>VLOOKUP(D1:D506,'PGM (入力用)'!E1:I7010,5,0)</f>
        <v>0</v>
      </c>
      <c r="K3" s="242">
        <f t="shared" ref="K3:K66" si="1">IF(J3&lt;&gt;0,J3,99999)</f>
        <v>99999</v>
      </c>
      <c r="L3" s="242">
        <f t="shared" ref="L3:L66" si="2">K3</f>
        <v>99999</v>
      </c>
      <c r="M3" s="290" t="str">
        <f t="shared" ref="M3:M9" si="3">IF(L3=99999,"",RANK(L3,L$3:L$9,1))</f>
        <v/>
      </c>
      <c r="N3" s="349"/>
      <c r="O3" s="349"/>
      <c r="P3" s="349"/>
      <c r="Q3" s="350"/>
    </row>
    <row r="4" spans="1:17" ht="16.149999999999999" customHeight="1">
      <c r="A4" s="289" t="s">
        <v>179</v>
      </c>
      <c r="B4" s="289" t="s">
        <v>179</v>
      </c>
      <c r="C4" s="289" t="s">
        <v>183</v>
      </c>
      <c r="D4" s="289" t="str">
        <f t="shared" si="0"/>
        <v>1-1-4</v>
      </c>
      <c r="E4" s="351" t="s">
        <v>11</v>
      </c>
      <c r="F4" s="351" t="s">
        <v>480</v>
      </c>
      <c r="G4" s="351" t="s">
        <v>481</v>
      </c>
      <c r="H4" s="289" t="s">
        <v>423</v>
      </c>
      <c r="I4" s="289" t="str">
        <f>VLOOKUP(D1:D506,PGM!E1:J722,6,0)</f>
        <v/>
      </c>
      <c r="J4" s="352">
        <f>VLOOKUP(D1:D506,'PGM (入力用)'!E1:I7010,5,0)</f>
        <v>0</v>
      </c>
      <c r="K4" s="242">
        <f t="shared" si="1"/>
        <v>99999</v>
      </c>
      <c r="L4" s="242">
        <f t="shared" si="2"/>
        <v>99999</v>
      </c>
      <c r="M4" s="290" t="str">
        <f t="shared" si="3"/>
        <v/>
      </c>
      <c r="N4" s="349"/>
      <c r="O4" s="349"/>
      <c r="P4" s="349"/>
      <c r="Q4" s="350"/>
    </row>
    <row r="5" spans="1:17" ht="16.149999999999999" customHeight="1">
      <c r="A5" s="289" t="s">
        <v>179</v>
      </c>
      <c r="B5" s="289" t="s">
        <v>179</v>
      </c>
      <c r="C5" s="289" t="s">
        <v>181</v>
      </c>
      <c r="D5" s="289" t="str">
        <f t="shared" si="0"/>
        <v>1-1-2</v>
      </c>
      <c r="E5" s="289" t="s">
        <v>180</v>
      </c>
      <c r="F5" s="351" t="s">
        <v>180</v>
      </c>
      <c r="G5" s="353"/>
      <c r="H5" s="289" t="s">
        <v>423</v>
      </c>
      <c r="I5" s="289" t="str">
        <f>VLOOKUP(D1:D506,PGM!E1:J722,6,0)</f>
        <v/>
      </c>
      <c r="J5" s="352">
        <f>VLOOKUP(D1:D506,'PGM (入力用)'!E1:I7010,5,0)</f>
        <v>0</v>
      </c>
      <c r="K5" s="242">
        <f t="shared" si="1"/>
        <v>99999</v>
      </c>
      <c r="L5" s="242">
        <f t="shared" si="2"/>
        <v>99999</v>
      </c>
      <c r="M5" s="290" t="str">
        <f t="shared" si="3"/>
        <v/>
      </c>
      <c r="N5" s="349"/>
      <c r="O5" s="349"/>
      <c r="P5" s="349"/>
      <c r="Q5" s="350"/>
    </row>
    <row r="6" spans="1:17" ht="16.149999999999999" customHeight="1">
      <c r="A6" s="289" t="s">
        <v>179</v>
      </c>
      <c r="B6" s="289" t="s">
        <v>179</v>
      </c>
      <c r="C6" s="289" t="s">
        <v>184</v>
      </c>
      <c r="D6" s="289" t="str">
        <f t="shared" si="0"/>
        <v>1-1-5</v>
      </c>
      <c r="E6" s="289" t="s">
        <v>180</v>
      </c>
      <c r="F6" s="351" t="s">
        <v>180</v>
      </c>
      <c r="G6" s="353"/>
      <c r="H6" s="289" t="s">
        <v>423</v>
      </c>
      <c r="I6" s="289" t="str">
        <f>VLOOKUP(D1:D506,PGM!E1:J722,6,0)</f>
        <v/>
      </c>
      <c r="J6" s="352">
        <f>VLOOKUP(D1:D506,'PGM (入力用)'!E1:I7010,5,0)</f>
        <v>0</v>
      </c>
      <c r="K6" s="242">
        <f t="shared" si="1"/>
        <v>99999</v>
      </c>
      <c r="L6" s="242">
        <f t="shared" si="2"/>
        <v>99999</v>
      </c>
      <c r="M6" s="290" t="str">
        <f t="shared" si="3"/>
        <v/>
      </c>
      <c r="N6" s="349"/>
      <c r="O6" s="349"/>
      <c r="P6" s="349"/>
      <c r="Q6" s="350"/>
    </row>
    <row r="7" spans="1:17" ht="16.149999999999999" customHeight="1">
      <c r="A7" s="289" t="s">
        <v>179</v>
      </c>
      <c r="B7" s="289" t="s">
        <v>179</v>
      </c>
      <c r="C7" s="289" t="s">
        <v>179</v>
      </c>
      <c r="D7" s="289" t="str">
        <f t="shared" si="0"/>
        <v>1-1-1</v>
      </c>
      <c r="E7" s="289" t="s">
        <v>180</v>
      </c>
      <c r="F7" s="351" t="s">
        <v>180</v>
      </c>
      <c r="G7" s="353"/>
      <c r="H7" s="289" t="s">
        <v>423</v>
      </c>
      <c r="I7" s="289" t="str">
        <f>VLOOKUP(D1:D506,PGM!E1:J722,6,0)</f>
        <v/>
      </c>
      <c r="J7" s="352">
        <f>VLOOKUP(D1:D506,'PGM (入力用)'!E1:I7010,5,0)</f>
        <v>0</v>
      </c>
      <c r="K7" s="242">
        <f t="shared" si="1"/>
        <v>99999</v>
      </c>
      <c r="L7" s="242">
        <f t="shared" si="2"/>
        <v>99999</v>
      </c>
      <c r="M7" s="290" t="str">
        <f t="shared" si="3"/>
        <v/>
      </c>
      <c r="N7" s="349"/>
      <c r="O7" s="349"/>
      <c r="P7" s="349"/>
      <c r="Q7" s="350"/>
    </row>
    <row r="8" spans="1:17" ht="16.149999999999999" customHeight="1">
      <c r="A8" s="289" t="s">
        <v>179</v>
      </c>
      <c r="B8" s="289" t="s">
        <v>179</v>
      </c>
      <c r="C8" s="289" t="s">
        <v>185</v>
      </c>
      <c r="D8" s="289" t="str">
        <f t="shared" si="0"/>
        <v>1-1-6</v>
      </c>
      <c r="E8" s="289" t="s">
        <v>180</v>
      </c>
      <c r="F8" s="351" t="s">
        <v>180</v>
      </c>
      <c r="G8" s="351"/>
      <c r="H8" s="289" t="s">
        <v>423</v>
      </c>
      <c r="I8" s="289" t="str">
        <f>VLOOKUP(D1:D506,PGM!E1:J722,6,0)</f>
        <v/>
      </c>
      <c r="J8" s="352">
        <f>VLOOKUP(D1:D506,'PGM (入力用)'!E1:I7010,5,0)</f>
        <v>0</v>
      </c>
      <c r="K8" s="242">
        <f t="shared" si="1"/>
        <v>99999</v>
      </c>
      <c r="L8" s="242">
        <f t="shared" si="2"/>
        <v>99999</v>
      </c>
      <c r="M8" s="290" t="str">
        <f t="shared" si="3"/>
        <v/>
      </c>
      <c r="N8" s="349"/>
      <c r="O8" s="349"/>
      <c r="P8" s="349"/>
      <c r="Q8" s="350"/>
    </row>
    <row r="9" spans="1:17" ht="16.149999999999999" customHeight="1">
      <c r="A9" s="289" t="s">
        <v>179</v>
      </c>
      <c r="B9" s="289" t="s">
        <v>179</v>
      </c>
      <c r="C9" s="289" t="s">
        <v>186</v>
      </c>
      <c r="D9" s="289" t="str">
        <f t="shared" si="0"/>
        <v>1-1-7</v>
      </c>
      <c r="E9" s="349"/>
      <c r="F9" s="353"/>
      <c r="G9" s="349"/>
      <c r="H9" s="289" t="s">
        <v>423</v>
      </c>
      <c r="I9" s="289" t="str">
        <f>VLOOKUP(D1:D506,PGM!E1:J722,6,0)</f>
        <v/>
      </c>
      <c r="J9" s="352">
        <f>VLOOKUP(D1:D506,'PGM (入力用)'!E1:I7010,5,0)</f>
        <v>0</v>
      </c>
      <c r="K9" s="242">
        <f t="shared" si="1"/>
        <v>99999</v>
      </c>
      <c r="L9" s="242">
        <f t="shared" si="2"/>
        <v>99999</v>
      </c>
      <c r="M9" s="290" t="str">
        <f t="shared" si="3"/>
        <v/>
      </c>
      <c r="N9" s="349"/>
      <c r="O9" s="349"/>
      <c r="P9" s="349"/>
      <c r="Q9" s="350"/>
    </row>
    <row r="10" spans="1:17" ht="16.149999999999999" customHeight="1">
      <c r="A10" s="289" t="s">
        <v>154</v>
      </c>
      <c r="B10" s="289" t="s">
        <v>181</v>
      </c>
      <c r="C10" s="289" t="s">
        <v>182</v>
      </c>
      <c r="D10" s="289" t="str">
        <f t="shared" si="0"/>
        <v>20-2-3</v>
      </c>
      <c r="E10" s="354" t="s">
        <v>11</v>
      </c>
      <c r="F10" s="354" t="s">
        <v>482</v>
      </c>
      <c r="G10" s="354" t="s">
        <v>483</v>
      </c>
      <c r="H10" s="289" t="s">
        <v>431</v>
      </c>
      <c r="I10" s="289" t="str">
        <f>VLOOKUP(D1:D506,PGM!E1:J722,6,0)</f>
        <v/>
      </c>
      <c r="J10" s="352">
        <f>VLOOKUP(D1:D506,'PGM (入力用)'!E1:I7010,5,0)</f>
        <v>0</v>
      </c>
      <c r="K10" s="242">
        <f t="shared" si="1"/>
        <v>99999</v>
      </c>
      <c r="L10" s="242">
        <f t="shared" si="2"/>
        <v>99999</v>
      </c>
      <c r="M10" s="290" t="str">
        <f t="shared" ref="M10:M23" si="4">IF(L10=99999,"",RANK(L10,L$10:L$23,1))</f>
        <v/>
      </c>
      <c r="N10" s="349"/>
      <c r="O10" s="349"/>
      <c r="P10" s="349"/>
      <c r="Q10" s="350"/>
    </row>
    <row r="11" spans="1:17" ht="12.75" customHeight="1">
      <c r="A11" s="289" t="s">
        <v>154</v>
      </c>
      <c r="B11" s="289" t="s">
        <v>181</v>
      </c>
      <c r="C11" s="289" t="s">
        <v>183</v>
      </c>
      <c r="D11" s="289" t="str">
        <f t="shared" si="0"/>
        <v>20-2-4</v>
      </c>
      <c r="E11" s="354" t="s">
        <v>11</v>
      </c>
      <c r="F11" s="354" t="s">
        <v>484</v>
      </c>
      <c r="G11" s="354" t="s">
        <v>485</v>
      </c>
      <c r="H11" s="289" t="s">
        <v>431</v>
      </c>
      <c r="I11" s="289" t="str">
        <f>VLOOKUP(D1:D506,PGM!E1:J722,6,0)</f>
        <v/>
      </c>
      <c r="J11" s="352">
        <f>VLOOKUP(D1:D506,'PGM (入力用)'!E1:I7010,5,0)</f>
        <v>0</v>
      </c>
      <c r="K11" s="242">
        <f t="shared" si="1"/>
        <v>99999</v>
      </c>
      <c r="L11" s="242">
        <f t="shared" si="2"/>
        <v>99999</v>
      </c>
      <c r="M11" s="290" t="str">
        <f t="shared" si="4"/>
        <v/>
      </c>
      <c r="N11" s="349"/>
      <c r="O11" s="349"/>
      <c r="P11" s="349"/>
      <c r="Q11" s="350"/>
    </row>
    <row r="12" spans="1:17" ht="16.149999999999999" customHeight="1">
      <c r="A12" s="289" t="s">
        <v>154</v>
      </c>
      <c r="B12" s="289" t="s">
        <v>181</v>
      </c>
      <c r="C12" s="289" t="s">
        <v>181</v>
      </c>
      <c r="D12" s="289" t="str">
        <f t="shared" si="0"/>
        <v>20-2-2</v>
      </c>
      <c r="E12" s="354" t="s">
        <v>372</v>
      </c>
      <c r="F12" s="354" t="s">
        <v>486</v>
      </c>
      <c r="G12" s="354" t="s">
        <v>487</v>
      </c>
      <c r="H12" s="289" t="s">
        <v>431</v>
      </c>
      <c r="I12" s="289" t="str">
        <f>VLOOKUP(D1:D506,PGM!E1:J722,6,0)</f>
        <v/>
      </c>
      <c r="J12" s="352">
        <f>VLOOKUP(D1:D506,'PGM (入力用)'!E1:I7010,5,0)</f>
        <v>0</v>
      </c>
      <c r="K12" s="242">
        <f t="shared" si="1"/>
        <v>99999</v>
      </c>
      <c r="L12" s="242">
        <f t="shared" si="2"/>
        <v>99999</v>
      </c>
      <c r="M12" s="290" t="str">
        <f t="shared" si="4"/>
        <v/>
      </c>
      <c r="N12" s="349"/>
      <c r="O12" s="349"/>
      <c r="P12" s="349"/>
      <c r="Q12" s="350"/>
    </row>
    <row r="13" spans="1:17" ht="16.149999999999999" customHeight="1">
      <c r="A13" s="289" t="s">
        <v>154</v>
      </c>
      <c r="B13" s="289" t="s">
        <v>181</v>
      </c>
      <c r="C13" s="289" t="s">
        <v>184</v>
      </c>
      <c r="D13" s="289" t="str">
        <f t="shared" si="0"/>
        <v>20-2-5</v>
      </c>
      <c r="E13" s="354" t="s">
        <v>11</v>
      </c>
      <c r="F13" s="354" t="s">
        <v>488</v>
      </c>
      <c r="G13" s="354" t="s">
        <v>489</v>
      </c>
      <c r="H13" s="289" t="s">
        <v>431</v>
      </c>
      <c r="I13" s="289" t="str">
        <f>VLOOKUP(D1:D506,PGM!E1:J722,6,0)</f>
        <v/>
      </c>
      <c r="J13" s="352">
        <f>VLOOKUP(D1:D506,'PGM (入力用)'!E1:I7010,5,0)</f>
        <v>0</v>
      </c>
      <c r="K13" s="242">
        <f t="shared" si="1"/>
        <v>99999</v>
      </c>
      <c r="L13" s="242">
        <f t="shared" si="2"/>
        <v>99999</v>
      </c>
      <c r="M13" s="290" t="str">
        <f t="shared" si="4"/>
        <v/>
      </c>
      <c r="N13" s="349"/>
      <c r="O13" s="349"/>
      <c r="P13" s="349"/>
      <c r="Q13" s="350"/>
    </row>
    <row r="14" spans="1:17" ht="16.149999999999999" customHeight="1">
      <c r="A14" s="289" t="s">
        <v>154</v>
      </c>
      <c r="B14" s="289" t="s">
        <v>181</v>
      </c>
      <c r="C14" s="289" t="s">
        <v>179</v>
      </c>
      <c r="D14" s="289" t="str">
        <f t="shared" si="0"/>
        <v>20-2-1</v>
      </c>
      <c r="E14" s="289" t="s">
        <v>180</v>
      </c>
      <c r="F14" s="351" t="s">
        <v>180</v>
      </c>
      <c r="G14" s="353"/>
      <c r="H14" s="289" t="s">
        <v>431</v>
      </c>
      <c r="I14" s="289" t="str">
        <f>VLOOKUP(D1:D506,PGM!E1:J722,6,0)</f>
        <v/>
      </c>
      <c r="J14" s="352">
        <f>VLOOKUP(D1:D506,'PGM (入力用)'!E1:I7010,5,0)</f>
        <v>0</v>
      </c>
      <c r="K14" s="242">
        <f t="shared" si="1"/>
        <v>99999</v>
      </c>
      <c r="L14" s="242">
        <f t="shared" si="2"/>
        <v>99999</v>
      </c>
      <c r="M14" s="290" t="str">
        <f t="shared" si="4"/>
        <v/>
      </c>
      <c r="N14" s="349"/>
      <c r="O14" s="349"/>
      <c r="P14" s="349"/>
      <c r="Q14" s="350"/>
    </row>
    <row r="15" spans="1:17" ht="16.149999999999999" customHeight="1">
      <c r="A15" s="289" t="s">
        <v>154</v>
      </c>
      <c r="B15" s="289" t="s">
        <v>181</v>
      </c>
      <c r="C15" s="289" t="s">
        <v>185</v>
      </c>
      <c r="D15" s="289" t="str">
        <f t="shared" si="0"/>
        <v>20-2-6</v>
      </c>
      <c r="E15" s="289" t="s">
        <v>180</v>
      </c>
      <c r="F15" s="351" t="s">
        <v>180</v>
      </c>
      <c r="G15" s="353"/>
      <c r="H15" s="289" t="s">
        <v>431</v>
      </c>
      <c r="I15" s="289" t="str">
        <f>VLOOKUP(D1:D506,PGM!E1:J722,6,0)</f>
        <v/>
      </c>
      <c r="J15" s="352">
        <f>VLOOKUP(D1:D506,'PGM (入力用)'!E1:I7010,5,0)</f>
        <v>0</v>
      </c>
      <c r="K15" s="242">
        <f t="shared" si="1"/>
        <v>99999</v>
      </c>
      <c r="L15" s="242">
        <f t="shared" si="2"/>
        <v>99999</v>
      </c>
      <c r="M15" s="290" t="str">
        <f t="shared" si="4"/>
        <v/>
      </c>
      <c r="N15" s="349"/>
      <c r="O15" s="349"/>
      <c r="P15" s="349"/>
      <c r="Q15" s="350"/>
    </row>
    <row r="16" spans="1:17" ht="16.149999999999999" customHeight="1">
      <c r="A16" s="289" t="s">
        <v>154</v>
      </c>
      <c r="B16" s="287">
        <v>2</v>
      </c>
      <c r="C16" s="289" t="s">
        <v>186</v>
      </c>
      <c r="D16" s="289" t="str">
        <f t="shared" si="0"/>
        <v>20-2-7</v>
      </c>
      <c r="E16" s="289" t="s">
        <v>180</v>
      </c>
      <c r="F16" s="351" t="s">
        <v>180</v>
      </c>
      <c r="G16" s="353"/>
      <c r="H16" s="289" t="s">
        <v>431</v>
      </c>
      <c r="I16" s="289" t="str">
        <f>VLOOKUP(D1:D506,PGM!E1:J722,6,0)</f>
        <v/>
      </c>
      <c r="J16" s="352">
        <f>VLOOKUP(D1:D506,'PGM (入力用)'!E1:I7010,5,0)</f>
        <v>0</v>
      </c>
      <c r="K16" s="242">
        <f t="shared" si="1"/>
        <v>99999</v>
      </c>
      <c r="L16" s="242">
        <f t="shared" si="2"/>
        <v>99999</v>
      </c>
      <c r="M16" s="290" t="str">
        <f t="shared" si="4"/>
        <v/>
      </c>
      <c r="N16" s="349"/>
      <c r="O16" s="349"/>
      <c r="P16" s="349"/>
      <c r="Q16" s="350"/>
    </row>
    <row r="17" spans="1:17" ht="16.149999999999999" customHeight="1">
      <c r="A17" s="289" t="s">
        <v>154</v>
      </c>
      <c r="B17" s="289" t="s">
        <v>179</v>
      </c>
      <c r="C17" s="289" t="s">
        <v>182</v>
      </c>
      <c r="D17" s="289" t="str">
        <f t="shared" si="0"/>
        <v>20-1-3</v>
      </c>
      <c r="E17" s="354" t="s">
        <v>255</v>
      </c>
      <c r="F17" s="354" t="s">
        <v>490</v>
      </c>
      <c r="G17" s="354" t="s">
        <v>491</v>
      </c>
      <c r="H17" s="289" t="s">
        <v>431</v>
      </c>
      <c r="I17" s="289" t="str">
        <f>VLOOKUP(D1:D506,PGM!E1:J722,6,0)</f>
        <v/>
      </c>
      <c r="J17" s="352">
        <f>VLOOKUP(D1:D506,'PGM (入力用)'!E1:I7010,5,0)</f>
        <v>0</v>
      </c>
      <c r="K17" s="242">
        <f t="shared" si="1"/>
        <v>99999</v>
      </c>
      <c r="L17" s="242">
        <f t="shared" si="2"/>
        <v>99999</v>
      </c>
      <c r="M17" s="290" t="str">
        <f t="shared" si="4"/>
        <v/>
      </c>
      <c r="N17" s="349"/>
      <c r="O17" s="349"/>
      <c r="P17" s="349"/>
      <c r="Q17" s="350"/>
    </row>
    <row r="18" spans="1:17" ht="16.149999999999999" customHeight="1">
      <c r="A18" s="289" t="s">
        <v>154</v>
      </c>
      <c r="B18" s="289" t="s">
        <v>179</v>
      </c>
      <c r="C18" s="289" t="s">
        <v>183</v>
      </c>
      <c r="D18" s="289" t="str">
        <f t="shared" si="0"/>
        <v>20-1-4</v>
      </c>
      <c r="E18" s="354" t="s">
        <v>255</v>
      </c>
      <c r="F18" s="354" t="s">
        <v>492</v>
      </c>
      <c r="G18" s="354" t="s">
        <v>493</v>
      </c>
      <c r="H18" s="289" t="s">
        <v>431</v>
      </c>
      <c r="I18" s="289" t="str">
        <f>VLOOKUP(D1:D506,PGM!E1:J722,6,0)</f>
        <v/>
      </c>
      <c r="J18" s="352">
        <f>VLOOKUP(D1:D506,'PGM (入力用)'!E1:I7010,5,0)</f>
        <v>0</v>
      </c>
      <c r="K18" s="242">
        <f t="shared" si="1"/>
        <v>99999</v>
      </c>
      <c r="L18" s="242">
        <f t="shared" si="2"/>
        <v>99999</v>
      </c>
      <c r="M18" s="290" t="str">
        <f t="shared" si="4"/>
        <v/>
      </c>
      <c r="N18" s="349"/>
      <c r="O18" s="349"/>
      <c r="P18" s="349"/>
      <c r="Q18" s="350"/>
    </row>
    <row r="19" spans="1:17" ht="16.149999999999999" customHeight="1">
      <c r="A19" s="289" t="s">
        <v>154</v>
      </c>
      <c r="B19" s="289" t="s">
        <v>179</v>
      </c>
      <c r="C19" s="289" t="s">
        <v>181</v>
      </c>
      <c r="D19" s="289" t="str">
        <f t="shared" si="0"/>
        <v>20-1-2</v>
      </c>
      <c r="E19" s="354" t="s">
        <v>255</v>
      </c>
      <c r="F19" s="354" t="s">
        <v>494</v>
      </c>
      <c r="G19" s="354" t="s">
        <v>495</v>
      </c>
      <c r="H19" s="289" t="s">
        <v>431</v>
      </c>
      <c r="I19" s="289" t="str">
        <f>VLOOKUP(D1:D506,PGM!E1:J722,6,0)</f>
        <v/>
      </c>
      <c r="J19" s="352">
        <f>VLOOKUP(D1:D506,'PGM (入力用)'!E1:I7010,5,0)</f>
        <v>0</v>
      </c>
      <c r="K19" s="242">
        <f t="shared" si="1"/>
        <v>99999</v>
      </c>
      <c r="L19" s="242">
        <f t="shared" si="2"/>
        <v>99999</v>
      </c>
      <c r="M19" s="290" t="str">
        <f t="shared" si="4"/>
        <v/>
      </c>
      <c r="N19" s="349"/>
      <c r="O19" s="349"/>
      <c r="P19" s="349"/>
      <c r="Q19" s="350"/>
    </row>
    <row r="20" spans="1:17" ht="16.149999999999999" customHeight="1">
      <c r="A20" s="289" t="s">
        <v>154</v>
      </c>
      <c r="B20" s="289" t="s">
        <v>179</v>
      </c>
      <c r="C20" s="289" t="s">
        <v>184</v>
      </c>
      <c r="D20" s="289" t="str">
        <f t="shared" si="0"/>
        <v>20-1-5</v>
      </c>
      <c r="E20" s="354" t="s">
        <v>11</v>
      </c>
      <c r="F20" s="354" t="s">
        <v>496</v>
      </c>
      <c r="G20" s="354" t="s">
        <v>497</v>
      </c>
      <c r="H20" s="289" t="s">
        <v>431</v>
      </c>
      <c r="I20" s="289" t="str">
        <f>VLOOKUP(D1:D506,PGM!E1:J722,6,0)</f>
        <v/>
      </c>
      <c r="J20" s="352">
        <f>VLOOKUP(D1:D506,'PGM (入力用)'!E1:I7010,5,0)</f>
        <v>0</v>
      </c>
      <c r="K20" s="242">
        <f t="shared" si="1"/>
        <v>99999</v>
      </c>
      <c r="L20" s="242">
        <f t="shared" si="2"/>
        <v>99999</v>
      </c>
      <c r="M20" s="290" t="str">
        <f t="shared" si="4"/>
        <v/>
      </c>
      <c r="N20" s="349"/>
      <c r="O20" s="349"/>
      <c r="P20" s="349"/>
      <c r="Q20" s="350"/>
    </row>
    <row r="21" spans="1:17" ht="16.149999999999999" customHeight="1">
      <c r="A21" s="289" t="s">
        <v>154</v>
      </c>
      <c r="B21" s="287">
        <v>1</v>
      </c>
      <c r="C21" s="289" t="s">
        <v>179</v>
      </c>
      <c r="D21" s="289" t="str">
        <f t="shared" si="0"/>
        <v>20-1-1</v>
      </c>
      <c r="E21" s="289" t="s">
        <v>180</v>
      </c>
      <c r="F21" s="351" t="s">
        <v>180</v>
      </c>
      <c r="G21" s="353"/>
      <c r="H21" s="289" t="s">
        <v>431</v>
      </c>
      <c r="I21" s="289" t="str">
        <f>VLOOKUP(D1:D506,PGM!E1:J722,6,0)</f>
        <v/>
      </c>
      <c r="J21" s="352">
        <f>VLOOKUP(D1:D506,'PGM (入力用)'!E1:I7010,5,0)</f>
        <v>0</v>
      </c>
      <c r="K21" s="242">
        <f t="shared" si="1"/>
        <v>99999</v>
      </c>
      <c r="L21" s="242">
        <f t="shared" si="2"/>
        <v>99999</v>
      </c>
      <c r="M21" s="290" t="str">
        <f t="shared" si="4"/>
        <v/>
      </c>
      <c r="N21" s="349"/>
      <c r="O21" s="349"/>
      <c r="P21" s="349"/>
      <c r="Q21" s="350"/>
    </row>
    <row r="22" spans="1:17" ht="16.149999999999999" customHeight="1">
      <c r="A22" s="289" t="s">
        <v>154</v>
      </c>
      <c r="B22" s="287">
        <v>1</v>
      </c>
      <c r="C22" s="289" t="s">
        <v>185</v>
      </c>
      <c r="D22" s="289" t="str">
        <f t="shared" si="0"/>
        <v>20-1-6</v>
      </c>
      <c r="E22" s="289" t="s">
        <v>180</v>
      </c>
      <c r="F22" s="351" t="s">
        <v>180</v>
      </c>
      <c r="G22" s="353"/>
      <c r="H22" s="289" t="s">
        <v>431</v>
      </c>
      <c r="I22" s="289" t="str">
        <f>VLOOKUP(D1:D506,PGM!E1:J722,6,0)</f>
        <v/>
      </c>
      <c r="J22" s="352">
        <f>VLOOKUP(D1:D506,'PGM (入力用)'!E1:I7010,5,0)</f>
        <v>0</v>
      </c>
      <c r="K22" s="242">
        <f t="shared" si="1"/>
        <v>99999</v>
      </c>
      <c r="L22" s="242">
        <f t="shared" si="2"/>
        <v>99999</v>
      </c>
      <c r="M22" s="290" t="str">
        <f t="shared" si="4"/>
        <v/>
      </c>
      <c r="N22" s="349"/>
      <c r="O22" s="349"/>
      <c r="P22" s="349"/>
      <c r="Q22" s="350"/>
    </row>
    <row r="23" spans="1:17" ht="16.149999999999999" customHeight="1">
      <c r="A23" s="289" t="s">
        <v>154</v>
      </c>
      <c r="B23" s="289" t="s">
        <v>179</v>
      </c>
      <c r="C23" s="289" t="s">
        <v>186</v>
      </c>
      <c r="D23" s="289" t="str">
        <f t="shared" si="0"/>
        <v>20-1-7</v>
      </c>
      <c r="E23" s="289" t="s">
        <v>180</v>
      </c>
      <c r="F23" s="351" t="s">
        <v>180</v>
      </c>
      <c r="G23" s="353"/>
      <c r="H23" s="289" t="s">
        <v>431</v>
      </c>
      <c r="I23" s="289" t="str">
        <f>VLOOKUP(D1:D506,PGM!E1:J722,6,0)</f>
        <v/>
      </c>
      <c r="J23" s="352">
        <f>VLOOKUP(D1:D506,'PGM (入力用)'!E1:I7010,5,0)</f>
        <v>0</v>
      </c>
      <c r="K23" s="242">
        <f t="shared" si="1"/>
        <v>99999</v>
      </c>
      <c r="L23" s="242">
        <f t="shared" si="2"/>
        <v>99999</v>
      </c>
      <c r="M23" s="290" t="str">
        <f t="shared" si="4"/>
        <v/>
      </c>
      <c r="N23" s="349"/>
      <c r="O23" s="349"/>
      <c r="P23" s="349"/>
      <c r="Q23" s="350"/>
    </row>
    <row r="24" spans="1:17" ht="16.149999999999999" customHeight="1">
      <c r="A24" s="289" t="s">
        <v>183</v>
      </c>
      <c r="B24" s="289" t="s">
        <v>181</v>
      </c>
      <c r="C24" s="289" t="s">
        <v>182</v>
      </c>
      <c r="D24" s="289" t="str">
        <f t="shared" si="0"/>
        <v>4-2-3</v>
      </c>
      <c r="E24" s="353"/>
      <c r="F24" s="353"/>
      <c r="G24" s="353"/>
      <c r="H24" s="289" t="s">
        <v>425</v>
      </c>
      <c r="I24" s="289" t="str">
        <f>VLOOKUP(D1:D506,PGM!E1:J722,6,0)</f>
        <v/>
      </c>
      <c r="J24" s="352">
        <f>VLOOKUP(D1:D506,'PGM (入力用)'!E1:I7010,5,0)</f>
        <v>0</v>
      </c>
      <c r="K24" s="242">
        <f t="shared" si="1"/>
        <v>99999</v>
      </c>
      <c r="L24" s="242">
        <f t="shared" si="2"/>
        <v>99999</v>
      </c>
      <c r="M24" s="290" t="str">
        <f t="shared" ref="M24:M37" si="5">IF(L24=99999,"",RANK(L24,L$24:L$37,1))</f>
        <v/>
      </c>
      <c r="N24" s="349"/>
      <c r="O24" s="349"/>
      <c r="P24" s="349"/>
      <c r="Q24" s="350"/>
    </row>
    <row r="25" spans="1:17" ht="16.149999999999999" customHeight="1">
      <c r="A25" s="289" t="s">
        <v>183</v>
      </c>
      <c r="B25" s="289" t="s">
        <v>181</v>
      </c>
      <c r="C25" s="289" t="s">
        <v>183</v>
      </c>
      <c r="D25" s="289" t="str">
        <f t="shared" si="0"/>
        <v>4-2-4</v>
      </c>
      <c r="E25" s="353"/>
      <c r="F25" s="353"/>
      <c r="G25" s="353"/>
      <c r="H25" s="289" t="s">
        <v>425</v>
      </c>
      <c r="I25" s="289" t="str">
        <f>VLOOKUP(D1:D506,PGM!E1:J722,6,0)</f>
        <v/>
      </c>
      <c r="J25" s="352">
        <f>VLOOKUP(D1:D506,'PGM (入力用)'!E1:I7010,5,0)</f>
        <v>0</v>
      </c>
      <c r="K25" s="242">
        <f t="shared" si="1"/>
        <v>99999</v>
      </c>
      <c r="L25" s="242">
        <f t="shared" si="2"/>
        <v>99999</v>
      </c>
      <c r="M25" s="290" t="str">
        <f t="shared" si="5"/>
        <v/>
      </c>
      <c r="N25" s="349"/>
      <c r="O25" s="349"/>
      <c r="P25" s="349"/>
      <c r="Q25" s="350"/>
    </row>
    <row r="26" spans="1:17" ht="16.149999999999999" customHeight="1">
      <c r="A26" s="289" t="s">
        <v>183</v>
      </c>
      <c r="B26" s="289" t="s">
        <v>181</v>
      </c>
      <c r="C26" s="289" t="s">
        <v>181</v>
      </c>
      <c r="D26" s="289" t="str">
        <f t="shared" si="0"/>
        <v>4-2-2</v>
      </c>
      <c r="E26" s="353"/>
      <c r="F26" s="351"/>
      <c r="G26" s="351"/>
      <c r="H26" s="289" t="s">
        <v>425</v>
      </c>
      <c r="I26" s="289" t="str">
        <f>VLOOKUP(D1:D506,PGM!E1:J722,6,0)</f>
        <v/>
      </c>
      <c r="J26" s="352">
        <f>VLOOKUP(D1:D506,'PGM (入力用)'!E1:I7010,5,0)</f>
        <v>0</v>
      </c>
      <c r="K26" s="242">
        <f t="shared" si="1"/>
        <v>99999</v>
      </c>
      <c r="L26" s="242">
        <f t="shared" si="2"/>
        <v>99999</v>
      </c>
      <c r="M26" s="290" t="str">
        <f t="shared" si="5"/>
        <v/>
      </c>
      <c r="N26" s="349"/>
      <c r="O26" s="349"/>
      <c r="P26" s="349"/>
      <c r="Q26" s="350"/>
    </row>
    <row r="27" spans="1:17" ht="16.149999999999999" customHeight="1">
      <c r="A27" s="289" t="s">
        <v>183</v>
      </c>
      <c r="B27" s="289" t="s">
        <v>181</v>
      </c>
      <c r="C27" s="289" t="s">
        <v>184</v>
      </c>
      <c r="D27" s="289" t="str">
        <f t="shared" si="0"/>
        <v>4-2-5</v>
      </c>
      <c r="E27" s="353"/>
      <c r="F27" s="353"/>
      <c r="G27" s="353"/>
      <c r="H27" s="289" t="s">
        <v>425</v>
      </c>
      <c r="I27" s="289" t="str">
        <f>VLOOKUP(D1:D506,PGM!E1:J722,6,0)</f>
        <v/>
      </c>
      <c r="J27" s="352">
        <f>VLOOKUP(D1:D506,'PGM (入力用)'!E1:I7010,5,0)</f>
        <v>0</v>
      </c>
      <c r="K27" s="242">
        <f t="shared" si="1"/>
        <v>99999</v>
      </c>
      <c r="L27" s="242">
        <f t="shared" si="2"/>
        <v>99999</v>
      </c>
      <c r="M27" s="290" t="str">
        <f t="shared" si="5"/>
        <v/>
      </c>
      <c r="N27" s="349"/>
      <c r="O27" s="349"/>
      <c r="P27" s="349"/>
      <c r="Q27" s="350"/>
    </row>
    <row r="28" spans="1:17" ht="16.149999999999999" customHeight="1">
      <c r="A28" s="289" t="s">
        <v>183</v>
      </c>
      <c r="B28" s="289" t="s">
        <v>181</v>
      </c>
      <c r="C28" s="289" t="s">
        <v>179</v>
      </c>
      <c r="D28" s="289" t="str">
        <f t="shared" si="0"/>
        <v>4-2-1</v>
      </c>
      <c r="E28" s="353"/>
      <c r="F28" s="351"/>
      <c r="G28" s="351"/>
      <c r="H28" s="289" t="s">
        <v>425</v>
      </c>
      <c r="I28" s="289" t="str">
        <f>VLOOKUP(D1:D506,PGM!E1:J722,6,0)</f>
        <v/>
      </c>
      <c r="J28" s="352">
        <f>VLOOKUP(D1:D506,'PGM (入力用)'!E1:I7010,5,0)</f>
        <v>0</v>
      </c>
      <c r="K28" s="242">
        <f t="shared" si="1"/>
        <v>99999</v>
      </c>
      <c r="L28" s="242">
        <f t="shared" si="2"/>
        <v>99999</v>
      </c>
      <c r="M28" s="290" t="str">
        <f t="shared" si="5"/>
        <v/>
      </c>
      <c r="N28" s="349"/>
      <c r="O28" s="349"/>
      <c r="P28" s="349"/>
      <c r="Q28" s="350"/>
    </row>
    <row r="29" spans="1:17" ht="16.149999999999999" customHeight="1">
      <c r="A29" s="289" t="s">
        <v>183</v>
      </c>
      <c r="B29" s="289" t="s">
        <v>181</v>
      </c>
      <c r="C29" s="289" t="s">
        <v>185</v>
      </c>
      <c r="D29" s="289" t="str">
        <f t="shared" si="0"/>
        <v>4-2-6</v>
      </c>
      <c r="E29" s="353"/>
      <c r="F29" s="351"/>
      <c r="G29" s="351"/>
      <c r="H29" s="289" t="s">
        <v>425</v>
      </c>
      <c r="I29" s="289" t="str">
        <f>VLOOKUP(D1:D506,PGM!E1:J722,6,0)</f>
        <v/>
      </c>
      <c r="J29" s="352">
        <f>VLOOKUP(D1:D506,'PGM (入力用)'!E1:I7010,5,0)</f>
        <v>0</v>
      </c>
      <c r="K29" s="242">
        <f t="shared" si="1"/>
        <v>99999</v>
      </c>
      <c r="L29" s="242">
        <f t="shared" si="2"/>
        <v>99999</v>
      </c>
      <c r="M29" s="290" t="str">
        <f t="shared" si="5"/>
        <v/>
      </c>
      <c r="N29" s="349"/>
      <c r="O29" s="349"/>
      <c r="P29" s="349"/>
      <c r="Q29" s="350"/>
    </row>
    <row r="30" spans="1:17" ht="16.149999999999999" customHeight="1">
      <c r="A30" s="289" t="s">
        <v>183</v>
      </c>
      <c r="B30" s="287">
        <v>2</v>
      </c>
      <c r="C30" s="289" t="s">
        <v>186</v>
      </c>
      <c r="D30" s="289" t="str">
        <f t="shared" si="0"/>
        <v>4-2-7</v>
      </c>
      <c r="E30" s="353"/>
      <c r="F30" s="353"/>
      <c r="G30" s="353"/>
      <c r="H30" s="289" t="s">
        <v>425</v>
      </c>
      <c r="I30" s="289" t="str">
        <f>VLOOKUP(D1:D506,PGM!E1:J722,6,0)</f>
        <v/>
      </c>
      <c r="J30" s="352">
        <f>VLOOKUP(D1:D506,'PGM (入力用)'!E1:I7010,5,0)</f>
        <v>0</v>
      </c>
      <c r="K30" s="242">
        <f t="shared" si="1"/>
        <v>99999</v>
      </c>
      <c r="L30" s="242">
        <f t="shared" si="2"/>
        <v>99999</v>
      </c>
      <c r="M30" s="290" t="str">
        <f t="shared" si="5"/>
        <v/>
      </c>
      <c r="N30" s="349"/>
      <c r="O30" s="349"/>
      <c r="P30" s="349"/>
      <c r="Q30" s="350"/>
    </row>
    <row r="31" spans="1:17" ht="16.149999999999999" customHeight="1">
      <c r="A31" s="289" t="s">
        <v>183</v>
      </c>
      <c r="B31" s="289" t="s">
        <v>179</v>
      </c>
      <c r="C31" s="289" t="s">
        <v>182</v>
      </c>
      <c r="D31" s="289" t="str">
        <f t="shared" si="0"/>
        <v>4-1-3</v>
      </c>
      <c r="E31" s="354" t="s">
        <v>11</v>
      </c>
      <c r="F31" s="354" t="s">
        <v>498</v>
      </c>
      <c r="G31" s="354" t="s">
        <v>499</v>
      </c>
      <c r="H31" s="289" t="s">
        <v>425</v>
      </c>
      <c r="I31" s="289" t="str">
        <f>VLOOKUP(D1:D506,PGM!E1:J722,6,0)</f>
        <v/>
      </c>
      <c r="J31" s="352">
        <f>VLOOKUP(D1:D506,'PGM (入力用)'!E1:I7010,5,0)</f>
        <v>0</v>
      </c>
      <c r="K31" s="242">
        <f t="shared" si="1"/>
        <v>99999</v>
      </c>
      <c r="L31" s="242">
        <f t="shared" si="2"/>
        <v>99999</v>
      </c>
      <c r="M31" s="290" t="str">
        <f t="shared" si="5"/>
        <v/>
      </c>
      <c r="N31" s="349"/>
      <c r="O31" s="349"/>
      <c r="P31" s="349"/>
      <c r="Q31" s="350"/>
    </row>
    <row r="32" spans="1:17" ht="16.149999999999999" customHeight="1">
      <c r="A32" s="289" t="s">
        <v>183</v>
      </c>
      <c r="B32" s="289" t="s">
        <v>179</v>
      </c>
      <c r="C32" s="289" t="s">
        <v>183</v>
      </c>
      <c r="D32" s="289" t="str">
        <f t="shared" si="0"/>
        <v>4-1-4</v>
      </c>
      <c r="E32" s="351" t="s">
        <v>372</v>
      </c>
      <c r="F32" s="354" t="s">
        <v>486</v>
      </c>
      <c r="G32" s="354" t="s">
        <v>487</v>
      </c>
      <c r="H32" s="289" t="s">
        <v>425</v>
      </c>
      <c r="I32" s="289" t="str">
        <f>VLOOKUP(D1:D506,PGM!E1:J722,6,0)</f>
        <v/>
      </c>
      <c r="J32" s="352">
        <f>VLOOKUP(D1:D506,'PGM (入力用)'!E1:I7010,5,0)</f>
        <v>0</v>
      </c>
      <c r="K32" s="242">
        <f t="shared" si="1"/>
        <v>99999</v>
      </c>
      <c r="L32" s="242">
        <f t="shared" si="2"/>
        <v>99999</v>
      </c>
      <c r="M32" s="290" t="str">
        <f t="shared" si="5"/>
        <v/>
      </c>
      <c r="N32" s="349"/>
      <c r="O32" s="349"/>
      <c r="P32" s="349"/>
      <c r="Q32" s="350"/>
    </row>
    <row r="33" spans="1:17" ht="16.149999999999999" customHeight="1">
      <c r="A33" s="289" t="s">
        <v>183</v>
      </c>
      <c r="B33" s="289" t="s">
        <v>179</v>
      </c>
      <c r="C33" s="289" t="s">
        <v>181</v>
      </c>
      <c r="D33" s="289" t="str">
        <f t="shared" si="0"/>
        <v>4-1-2</v>
      </c>
      <c r="E33" s="351" t="s">
        <v>369</v>
      </c>
      <c r="F33" s="351" t="s">
        <v>27</v>
      </c>
      <c r="G33" s="351" t="s">
        <v>500</v>
      </c>
      <c r="H33" s="289" t="s">
        <v>425</v>
      </c>
      <c r="I33" s="289" t="str">
        <f>VLOOKUP(D1:D506,PGM!E1:J722,6,0)</f>
        <v/>
      </c>
      <c r="J33" s="352">
        <f>VLOOKUP(D1:D506,'PGM (入力用)'!E1:I7010,5,0)</f>
        <v>0</v>
      </c>
      <c r="K33" s="242">
        <f t="shared" si="1"/>
        <v>99999</v>
      </c>
      <c r="L33" s="242">
        <f t="shared" si="2"/>
        <v>99999</v>
      </c>
      <c r="M33" s="290" t="str">
        <f t="shared" si="5"/>
        <v/>
      </c>
      <c r="N33" s="349"/>
      <c r="O33" s="349"/>
      <c r="P33" s="349"/>
      <c r="Q33" s="350"/>
    </row>
    <row r="34" spans="1:17" ht="16.149999999999999" customHeight="1">
      <c r="A34" s="289" t="s">
        <v>183</v>
      </c>
      <c r="B34" s="289" t="s">
        <v>179</v>
      </c>
      <c r="C34" s="289" t="s">
        <v>184</v>
      </c>
      <c r="D34" s="289" t="str">
        <f t="shared" si="0"/>
        <v>4-1-5</v>
      </c>
      <c r="E34" s="351" t="s">
        <v>180</v>
      </c>
      <c r="F34" s="351" t="s">
        <v>180</v>
      </c>
      <c r="G34" s="353"/>
      <c r="H34" s="289" t="s">
        <v>425</v>
      </c>
      <c r="I34" s="289" t="str">
        <f>VLOOKUP(D1:D506,PGM!E1:J722,6,0)</f>
        <v/>
      </c>
      <c r="J34" s="352">
        <f>VLOOKUP(D1:D506,'PGM (入力用)'!E1:I7010,5,0)</f>
        <v>0</v>
      </c>
      <c r="K34" s="242">
        <f t="shared" si="1"/>
        <v>99999</v>
      </c>
      <c r="L34" s="242">
        <f t="shared" si="2"/>
        <v>99999</v>
      </c>
      <c r="M34" s="290" t="str">
        <f t="shared" si="5"/>
        <v/>
      </c>
      <c r="N34" s="349"/>
      <c r="O34" s="349"/>
      <c r="P34" s="349"/>
      <c r="Q34" s="350"/>
    </row>
    <row r="35" spans="1:17" ht="16.149999999999999" customHeight="1">
      <c r="A35" s="289" t="s">
        <v>183</v>
      </c>
      <c r="B35" s="289" t="s">
        <v>179</v>
      </c>
      <c r="C35" s="289" t="s">
        <v>179</v>
      </c>
      <c r="D35" s="289" t="str">
        <f t="shared" si="0"/>
        <v>4-1-1</v>
      </c>
      <c r="E35" s="351" t="s">
        <v>180</v>
      </c>
      <c r="F35" s="351" t="s">
        <v>180</v>
      </c>
      <c r="G35" s="353"/>
      <c r="H35" s="289" t="s">
        <v>425</v>
      </c>
      <c r="I35" s="289" t="str">
        <f>VLOOKUP(D1:D506,PGM!E1:J722,6,0)</f>
        <v/>
      </c>
      <c r="J35" s="352">
        <f>VLOOKUP(D1:D506,'PGM (入力用)'!E1:I7010,5,0)</f>
        <v>0</v>
      </c>
      <c r="K35" s="242">
        <f t="shared" si="1"/>
        <v>99999</v>
      </c>
      <c r="L35" s="242">
        <f t="shared" si="2"/>
        <v>99999</v>
      </c>
      <c r="M35" s="290" t="str">
        <f t="shared" si="5"/>
        <v/>
      </c>
      <c r="N35" s="349"/>
      <c r="O35" s="349"/>
      <c r="P35" s="349"/>
      <c r="Q35" s="350"/>
    </row>
    <row r="36" spans="1:17" ht="16.149999999999999" customHeight="1">
      <c r="A36" s="289" t="s">
        <v>183</v>
      </c>
      <c r="B36" s="289" t="s">
        <v>179</v>
      </c>
      <c r="C36" s="289" t="s">
        <v>185</v>
      </c>
      <c r="D36" s="289" t="str">
        <f t="shared" si="0"/>
        <v>4-1-6</v>
      </c>
      <c r="E36" s="351" t="s">
        <v>180</v>
      </c>
      <c r="F36" s="351" t="s">
        <v>180</v>
      </c>
      <c r="G36" s="353"/>
      <c r="H36" s="289" t="s">
        <v>425</v>
      </c>
      <c r="I36" s="289" t="str">
        <f>VLOOKUP(D1:D506,PGM!E1:J722,6,0)</f>
        <v/>
      </c>
      <c r="J36" s="352">
        <f>VLOOKUP(D1:D506,'PGM (入力用)'!E1:I7010,5,0)</f>
        <v>0</v>
      </c>
      <c r="K36" s="242">
        <f t="shared" si="1"/>
        <v>99999</v>
      </c>
      <c r="L36" s="242">
        <f t="shared" si="2"/>
        <v>99999</v>
      </c>
      <c r="M36" s="290" t="str">
        <f t="shared" si="5"/>
        <v/>
      </c>
      <c r="N36" s="349"/>
      <c r="O36" s="349"/>
      <c r="P36" s="349"/>
      <c r="Q36" s="350"/>
    </row>
    <row r="37" spans="1:17" ht="16.149999999999999" customHeight="1">
      <c r="A37" s="289" t="s">
        <v>183</v>
      </c>
      <c r="B37" s="289" t="s">
        <v>179</v>
      </c>
      <c r="C37" s="289" t="s">
        <v>186</v>
      </c>
      <c r="D37" s="289" t="str">
        <f t="shared" si="0"/>
        <v>4-1-7</v>
      </c>
      <c r="E37" s="351" t="s">
        <v>180</v>
      </c>
      <c r="F37" s="351" t="s">
        <v>180</v>
      </c>
      <c r="G37" s="353"/>
      <c r="H37" s="289" t="s">
        <v>425</v>
      </c>
      <c r="I37" s="289" t="str">
        <f>VLOOKUP(D1:D506,PGM!E1:J722,6,0)</f>
        <v/>
      </c>
      <c r="J37" s="352">
        <f>VLOOKUP(D1:D506,'PGM (入力用)'!E1:I7010,5,0)</f>
        <v>0</v>
      </c>
      <c r="K37" s="242">
        <f t="shared" si="1"/>
        <v>99999</v>
      </c>
      <c r="L37" s="242">
        <f t="shared" si="2"/>
        <v>99999</v>
      </c>
      <c r="M37" s="290" t="str">
        <f t="shared" si="5"/>
        <v/>
      </c>
      <c r="N37" s="349"/>
      <c r="O37" s="349"/>
      <c r="P37" s="349"/>
      <c r="Q37" s="350"/>
    </row>
    <row r="38" spans="1:17" ht="16.149999999999999" customHeight="1">
      <c r="A38" s="289" t="s">
        <v>72</v>
      </c>
      <c r="B38" s="289" t="s">
        <v>181</v>
      </c>
      <c r="C38" s="289" t="s">
        <v>182</v>
      </c>
      <c r="D38" s="289" t="str">
        <f t="shared" si="0"/>
        <v>25-2-3</v>
      </c>
      <c r="E38" s="353"/>
      <c r="F38" s="353"/>
      <c r="G38" s="353"/>
      <c r="H38" s="289" t="s">
        <v>433</v>
      </c>
      <c r="I38" s="289" t="str">
        <f>VLOOKUP(D1:D506,PGM!E1:J722,6,0)</f>
        <v/>
      </c>
      <c r="J38" s="352">
        <f>VLOOKUP(D1:D506,'PGM (入力用)'!E1:I7010,5,0)</f>
        <v>0</v>
      </c>
      <c r="K38" s="242">
        <f t="shared" si="1"/>
        <v>99999</v>
      </c>
      <c r="L38" s="242">
        <f t="shared" si="2"/>
        <v>99999</v>
      </c>
      <c r="M38" s="290" t="str">
        <f t="shared" ref="M38:M51" si="6">IF(L38=99999,"",RANK(L38,L$38:L$51,1))</f>
        <v/>
      </c>
      <c r="N38" s="349"/>
      <c r="O38" s="349"/>
      <c r="P38" s="349"/>
      <c r="Q38" s="350"/>
    </row>
    <row r="39" spans="1:17" ht="16.149999999999999" customHeight="1">
      <c r="A39" s="289" t="s">
        <v>72</v>
      </c>
      <c r="B39" s="289" t="s">
        <v>181</v>
      </c>
      <c r="C39" s="289" t="s">
        <v>183</v>
      </c>
      <c r="D39" s="289" t="str">
        <f t="shared" si="0"/>
        <v>25-2-4</v>
      </c>
      <c r="E39" s="353"/>
      <c r="F39" s="353"/>
      <c r="G39" s="353"/>
      <c r="H39" s="289" t="s">
        <v>433</v>
      </c>
      <c r="I39" s="289" t="str">
        <f>VLOOKUP(D1:D506,PGM!E1:J722,6,0)</f>
        <v/>
      </c>
      <c r="J39" s="352">
        <f>VLOOKUP(D1:D506,'PGM (入力用)'!E1:I7010,5,0)</f>
        <v>0</v>
      </c>
      <c r="K39" s="242">
        <f t="shared" si="1"/>
        <v>99999</v>
      </c>
      <c r="L39" s="242">
        <f t="shared" si="2"/>
        <v>99999</v>
      </c>
      <c r="M39" s="290" t="str">
        <f t="shared" si="6"/>
        <v/>
      </c>
      <c r="N39" s="349"/>
      <c r="O39" s="349"/>
      <c r="P39" s="349"/>
      <c r="Q39" s="350"/>
    </row>
    <row r="40" spans="1:17" ht="16.149999999999999" customHeight="1">
      <c r="A40" s="289" t="s">
        <v>72</v>
      </c>
      <c r="B40" s="289" t="s">
        <v>181</v>
      </c>
      <c r="C40" s="289" t="s">
        <v>181</v>
      </c>
      <c r="D40" s="289" t="str">
        <f t="shared" si="0"/>
        <v>25-2-2</v>
      </c>
      <c r="E40" s="353"/>
      <c r="F40" s="353"/>
      <c r="G40" s="353"/>
      <c r="H40" s="289" t="s">
        <v>433</v>
      </c>
      <c r="I40" s="289" t="str">
        <f>VLOOKUP(D1:D506,PGM!E1:J722,6,0)</f>
        <v/>
      </c>
      <c r="J40" s="352">
        <f>VLOOKUP(D1:D506,'PGM (入力用)'!E1:I7010,5,0)</f>
        <v>0</v>
      </c>
      <c r="K40" s="242">
        <f t="shared" si="1"/>
        <v>99999</v>
      </c>
      <c r="L40" s="242">
        <f t="shared" si="2"/>
        <v>99999</v>
      </c>
      <c r="M40" s="290" t="str">
        <f t="shared" si="6"/>
        <v/>
      </c>
      <c r="N40" s="349"/>
      <c r="O40" s="349"/>
      <c r="P40" s="349"/>
      <c r="Q40" s="350"/>
    </row>
    <row r="41" spans="1:17" ht="16.149999999999999" customHeight="1">
      <c r="A41" s="289" t="s">
        <v>72</v>
      </c>
      <c r="B41" s="289" t="s">
        <v>181</v>
      </c>
      <c r="C41" s="289" t="s">
        <v>184</v>
      </c>
      <c r="D41" s="289" t="str">
        <f t="shared" si="0"/>
        <v>25-2-5</v>
      </c>
      <c r="E41" s="353"/>
      <c r="F41" s="353"/>
      <c r="G41" s="353"/>
      <c r="H41" s="289" t="s">
        <v>433</v>
      </c>
      <c r="I41" s="289" t="str">
        <f>VLOOKUP(D1:D506,PGM!E1:J722,6,0)</f>
        <v/>
      </c>
      <c r="J41" s="352">
        <f>VLOOKUP(D1:D506,'PGM (入力用)'!E1:I7010,5,0)</f>
        <v>0</v>
      </c>
      <c r="K41" s="242">
        <f t="shared" si="1"/>
        <v>99999</v>
      </c>
      <c r="L41" s="242">
        <f t="shared" si="2"/>
        <v>99999</v>
      </c>
      <c r="M41" s="290" t="str">
        <f t="shared" si="6"/>
        <v/>
      </c>
      <c r="N41" s="349"/>
      <c r="O41" s="349"/>
      <c r="P41" s="349"/>
      <c r="Q41" s="350"/>
    </row>
    <row r="42" spans="1:17" ht="16.149999999999999" customHeight="1">
      <c r="A42" s="289" t="s">
        <v>72</v>
      </c>
      <c r="B42" s="289" t="s">
        <v>181</v>
      </c>
      <c r="C42" s="289" t="s">
        <v>179</v>
      </c>
      <c r="D42" s="289" t="str">
        <f t="shared" si="0"/>
        <v>25-2-1</v>
      </c>
      <c r="E42" s="353"/>
      <c r="F42" s="353"/>
      <c r="G42" s="353"/>
      <c r="H42" s="289" t="s">
        <v>433</v>
      </c>
      <c r="I42" s="289" t="str">
        <f>VLOOKUP(D1:D506,PGM!E1:J722,6,0)</f>
        <v/>
      </c>
      <c r="J42" s="352">
        <f>VLOOKUP(D1:D506,'PGM (入力用)'!E1:I7010,5,0)</f>
        <v>0</v>
      </c>
      <c r="K42" s="242">
        <f t="shared" si="1"/>
        <v>99999</v>
      </c>
      <c r="L42" s="242">
        <f t="shared" si="2"/>
        <v>99999</v>
      </c>
      <c r="M42" s="290" t="str">
        <f t="shared" si="6"/>
        <v/>
      </c>
      <c r="N42" s="349"/>
      <c r="O42" s="349"/>
      <c r="P42" s="349"/>
      <c r="Q42" s="350"/>
    </row>
    <row r="43" spans="1:17" ht="16.149999999999999" customHeight="1">
      <c r="A43" s="289" t="s">
        <v>72</v>
      </c>
      <c r="B43" s="289" t="s">
        <v>181</v>
      </c>
      <c r="C43" s="289" t="s">
        <v>185</v>
      </c>
      <c r="D43" s="289" t="str">
        <f t="shared" si="0"/>
        <v>25-2-6</v>
      </c>
      <c r="E43" s="353"/>
      <c r="F43" s="353"/>
      <c r="G43" s="353"/>
      <c r="H43" s="289" t="s">
        <v>433</v>
      </c>
      <c r="I43" s="289" t="str">
        <f>VLOOKUP(D1:D506,PGM!E1:J722,6,0)</f>
        <v/>
      </c>
      <c r="J43" s="352">
        <f>VLOOKUP(D1:D506,'PGM (入力用)'!E1:I7010,5,0)</f>
        <v>0</v>
      </c>
      <c r="K43" s="242">
        <f t="shared" si="1"/>
        <v>99999</v>
      </c>
      <c r="L43" s="242">
        <f t="shared" si="2"/>
        <v>99999</v>
      </c>
      <c r="M43" s="290" t="str">
        <f t="shared" si="6"/>
        <v/>
      </c>
      <c r="N43" s="349"/>
      <c r="O43" s="349"/>
      <c r="P43" s="349"/>
      <c r="Q43" s="350"/>
    </row>
    <row r="44" spans="1:17" ht="16.149999999999999" customHeight="1">
      <c r="A44" s="289" t="s">
        <v>72</v>
      </c>
      <c r="B44" s="289" t="s">
        <v>181</v>
      </c>
      <c r="C44" s="289" t="s">
        <v>186</v>
      </c>
      <c r="D44" s="289" t="str">
        <f t="shared" si="0"/>
        <v>25-2-7</v>
      </c>
      <c r="E44" s="349"/>
      <c r="F44" s="349"/>
      <c r="G44" s="349"/>
      <c r="H44" s="289" t="s">
        <v>433</v>
      </c>
      <c r="I44" s="289" t="str">
        <f>VLOOKUP(D1:D506,PGM!E1:J722,6,0)</f>
        <v/>
      </c>
      <c r="J44" s="352">
        <f>VLOOKUP(D1:D506,'PGM (入力用)'!E1:I7010,5,0)</f>
        <v>0</v>
      </c>
      <c r="K44" s="242">
        <f t="shared" si="1"/>
        <v>99999</v>
      </c>
      <c r="L44" s="242">
        <f t="shared" si="2"/>
        <v>99999</v>
      </c>
      <c r="M44" s="290" t="str">
        <f t="shared" si="6"/>
        <v/>
      </c>
      <c r="N44" s="349"/>
      <c r="O44" s="349"/>
      <c r="P44" s="349"/>
      <c r="Q44" s="350"/>
    </row>
    <row r="45" spans="1:17" ht="16.149999999999999" customHeight="1">
      <c r="A45" s="289" t="s">
        <v>72</v>
      </c>
      <c r="B45" s="289" t="s">
        <v>179</v>
      </c>
      <c r="C45" s="289" t="s">
        <v>182</v>
      </c>
      <c r="D45" s="289" t="str">
        <f t="shared" si="0"/>
        <v>25-1-3</v>
      </c>
      <c r="E45" s="354" t="s">
        <v>255</v>
      </c>
      <c r="F45" s="354" t="s">
        <v>492</v>
      </c>
      <c r="G45" s="354" t="s">
        <v>493</v>
      </c>
      <c r="H45" s="289" t="s">
        <v>433</v>
      </c>
      <c r="I45" s="289" t="str">
        <f>VLOOKUP(D1:D506,PGM!E1:J722,6,0)</f>
        <v/>
      </c>
      <c r="J45" s="352">
        <f>VLOOKUP(D1:D506,'PGM (入力用)'!E1:I7010,5,0)</f>
        <v>0</v>
      </c>
      <c r="K45" s="242">
        <f t="shared" si="1"/>
        <v>99999</v>
      </c>
      <c r="L45" s="242">
        <f t="shared" si="2"/>
        <v>99999</v>
      </c>
      <c r="M45" s="290" t="str">
        <f t="shared" si="6"/>
        <v/>
      </c>
      <c r="N45" s="349"/>
      <c r="O45" s="349"/>
      <c r="P45" s="349"/>
      <c r="Q45" s="350"/>
    </row>
    <row r="46" spans="1:17" ht="16.149999999999999" customHeight="1">
      <c r="A46" s="289" t="s">
        <v>72</v>
      </c>
      <c r="B46" s="289" t="s">
        <v>179</v>
      </c>
      <c r="C46" s="289" t="s">
        <v>183</v>
      </c>
      <c r="D46" s="289" t="str">
        <f t="shared" si="0"/>
        <v>25-1-4</v>
      </c>
      <c r="E46" s="351" t="s">
        <v>180</v>
      </c>
      <c r="F46" s="351" t="s">
        <v>180</v>
      </c>
      <c r="G46" s="353"/>
      <c r="H46" s="289" t="s">
        <v>433</v>
      </c>
      <c r="I46" s="289" t="str">
        <f>VLOOKUP(D1:D506,PGM!E1:J722,6,0)</f>
        <v/>
      </c>
      <c r="J46" s="352">
        <f>VLOOKUP(D1:D506,'PGM (入力用)'!E1:I7010,5,0)</f>
        <v>0</v>
      </c>
      <c r="K46" s="242">
        <f t="shared" si="1"/>
        <v>99999</v>
      </c>
      <c r="L46" s="242">
        <f t="shared" si="2"/>
        <v>99999</v>
      </c>
      <c r="M46" s="290" t="str">
        <f t="shared" si="6"/>
        <v/>
      </c>
      <c r="N46" s="349"/>
      <c r="O46" s="349"/>
      <c r="P46" s="349"/>
      <c r="Q46" s="350"/>
    </row>
    <row r="47" spans="1:17" ht="16.149999999999999" customHeight="1">
      <c r="A47" s="289" t="s">
        <v>72</v>
      </c>
      <c r="B47" s="289" t="s">
        <v>179</v>
      </c>
      <c r="C47" s="289" t="s">
        <v>181</v>
      </c>
      <c r="D47" s="289" t="str">
        <f t="shared" si="0"/>
        <v>25-1-2</v>
      </c>
      <c r="E47" s="351" t="s">
        <v>180</v>
      </c>
      <c r="F47" s="351" t="s">
        <v>180</v>
      </c>
      <c r="G47" s="353"/>
      <c r="H47" s="289" t="s">
        <v>433</v>
      </c>
      <c r="I47" s="289" t="str">
        <f>VLOOKUP(D1:D506,PGM!E1:J722,6,0)</f>
        <v/>
      </c>
      <c r="J47" s="352">
        <f>VLOOKUP(D1:D506,'PGM (入力用)'!E1:I7010,5,0)</f>
        <v>0</v>
      </c>
      <c r="K47" s="242">
        <f t="shared" si="1"/>
        <v>99999</v>
      </c>
      <c r="L47" s="242">
        <f t="shared" si="2"/>
        <v>99999</v>
      </c>
      <c r="M47" s="290" t="str">
        <f t="shared" si="6"/>
        <v/>
      </c>
      <c r="N47" s="349"/>
      <c r="O47" s="349"/>
      <c r="P47" s="349"/>
      <c r="Q47" s="350"/>
    </row>
    <row r="48" spans="1:17" ht="16.149999999999999" customHeight="1">
      <c r="A48" s="289" t="s">
        <v>72</v>
      </c>
      <c r="B48" s="289" t="s">
        <v>179</v>
      </c>
      <c r="C48" s="289" t="s">
        <v>184</v>
      </c>
      <c r="D48" s="289" t="str">
        <f t="shared" si="0"/>
        <v>25-1-5</v>
      </c>
      <c r="E48" s="351" t="s">
        <v>180</v>
      </c>
      <c r="F48" s="351" t="s">
        <v>180</v>
      </c>
      <c r="G48" s="353"/>
      <c r="H48" s="289" t="s">
        <v>433</v>
      </c>
      <c r="I48" s="289" t="str">
        <f>VLOOKUP(D1:D506,PGM!E1:J722,6,0)</f>
        <v/>
      </c>
      <c r="J48" s="352">
        <f>VLOOKUP(D1:D506,'PGM (入力用)'!E1:I7010,5,0)</f>
        <v>0</v>
      </c>
      <c r="K48" s="242">
        <f t="shared" si="1"/>
        <v>99999</v>
      </c>
      <c r="L48" s="242">
        <f t="shared" si="2"/>
        <v>99999</v>
      </c>
      <c r="M48" s="290" t="str">
        <f t="shared" si="6"/>
        <v/>
      </c>
      <c r="N48" s="349"/>
      <c r="O48" s="349"/>
      <c r="P48" s="349"/>
      <c r="Q48" s="350"/>
    </row>
    <row r="49" spans="1:17" ht="16.149999999999999" customHeight="1">
      <c r="A49" s="289" t="s">
        <v>72</v>
      </c>
      <c r="B49" s="289" t="s">
        <v>179</v>
      </c>
      <c r="C49" s="289" t="s">
        <v>179</v>
      </c>
      <c r="D49" s="289" t="str">
        <f t="shared" si="0"/>
        <v>25-1-1</v>
      </c>
      <c r="E49" s="351" t="s">
        <v>180</v>
      </c>
      <c r="F49" s="351" t="s">
        <v>180</v>
      </c>
      <c r="G49" s="353"/>
      <c r="H49" s="289" t="s">
        <v>433</v>
      </c>
      <c r="I49" s="289" t="str">
        <f>VLOOKUP(D1:D506,PGM!E1:J722,6,0)</f>
        <v/>
      </c>
      <c r="J49" s="352">
        <f>VLOOKUP(D1:D506,'PGM (入力用)'!E1:I7010,5,0)</f>
        <v>0</v>
      </c>
      <c r="K49" s="242">
        <f t="shared" si="1"/>
        <v>99999</v>
      </c>
      <c r="L49" s="242">
        <f t="shared" si="2"/>
        <v>99999</v>
      </c>
      <c r="M49" s="290" t="str">
        <f t="shared" si="6"/>
        <v/>
      </c>
      <c r="N49" s="349"/>
      <c r="O49" s="349"/>
      <c r="P49" s="349"/>
      <c r="Q49" s="350"/>
    </row>
    <row r="50" spans="1:17" ht="16.149999999999999" customHeight="1">
      <c r="A50" s="289" t="s">
        <v>72</v>
      </c>
      <c r="B50" s="289" t="s">
        <v>179</v>
      </c>
      <c r="C50" s="289" t="s">
        <v>185</v>
      </c>
      <c r="D50" s="289" t="str">
        <f t="shared" si="0"/>
        <v>25-1-6</v>
      </c>
      <c r="E50" s="351" t="s">
        <v>180</v>
      </c>
      <c r="F50" s="351" t="s">
        <v>180</v>
      </c>
      <c r="G50" s="353"/>
      <c r="H50" s="289" t="s">
        <v>433</v>
      </c>
      <c r="I50" s="289" t="str">
        <f>VLOOKUP(D1:D506,PGM!E1:J722,6,0)</f>
        <v/>
      </c>
      <c r="J50" s="352">
        <f>VLOOKUP(D1:D506,'PGM (入力用)'!E1:I7010,5,0)</f>
        <v>0</v>
      </c>
      <c r="K50" s="242">
        <f t="shared" si="1"/>
        <v>99999</v>
      </c>
      <c r="L50" s="242">
        <f t="shared" si="2"/>
        <v>99999</v>
      </c>
      <c r="M50" s="290" t="str">
        <f t="shared" si="6"/>
        <v/>
      </c>
      <c r="N50" s="349"/>
      <c r="O50" s="349"/>
      <c r="P50" s="349"/>
      <c r="Q50" s="350"/>
    </row>
    <row r="51" spans="1:17" ht="16.149999999999999" customHeight="1">
      <c r="A51" s="289" t="s">
        <v>72</v>
      </c>
      <c r="B51" s="289" t="s">
        <v>179</v>
      </c>
      <c r="C51" s="289" t="s">
        <v>186</v>
      </c>
      <c r="D51" s="289" t="str">
        <f t="shared" si="0"/>
        <v>25-1-7</v>
      </c>
      <c r="E51" s="351" t="s">
        <v>180</v>
      </c>
      <c r="F51" s="351" t="s">
        <v>180</v>
      </c>
      <c r="G51" s="353"/>
      <c r="H51" s="289" t="s">
        <v>433</v>
      </c>
      <c r="I51" s="289" t="str">
        <f>VLOOKUP(D1:D506,PGM!E1:J722,6,0)</f>
        <v/>
      </c>
      <c r="J51" s="352">
        <f>VLOOKUP(D1:D506,'PGM (入力用)'!E1:I7010,5,0)</f>
        <v>0</v>
      </c>
      <c r="K51" s="242">
        <f t="shared" si="1"/>
        <v>99999</v>
      </c>
      <c r="L51" s="242">
        <f t="shared" si="2"/>
        <v>99999</v>
      </c>
      <c r="M51" s="290" t="str">
        <f t="shared" si="6"/>
        <v/>
      </c>
      <c r="N51" s="349"/>
      <c r="O51" s="349"/>
      <c r="P51" s="349"/>
      <c r="Q51" s="350"/>
    </row>
    <row r="52" spans="1:17" ht="16.149999999999999" customHeight="1">
      <c r="A52" s="289" t="s">
        <v>129</v>
      </c>
      <c r="B52" s="289" t="s">
        <v>181</v>
      </c>
      <c r="C52" s="289" t="s">
        <v>182</v>
      </c>
      <c r="D52" s="289" t="str">
        <f t="shared" si="0"/>
        <v>37-2-3</v>
      </c>
      <c r="E52" s="349"/>
      <c r="F52" s="349"/>
      <c r="G52" s="349"/>
      <c r="H52" s="289" t="s">
        <v>437</v>
      </c>
      <c r="I52" s="289" t="str">
        <f>VLOOKUP(D1:D506,PGM!E1:J722,6,0)</f>
        <v/>
      </c>
      <c r="J52" s="352">
        <f>VLOOKUP(D1:D506,'PGM (入力用)'!E1:I7010,5,0)</f>
        <v>0</v>
      </c>
      <c r="K52" s="242">
        <f t="shared" si="1"/>
        <v>99999</v>
      </c>
      <c r="L52" s="242">
        <f t="shared" si="2"/>
        <v>99999</v>
      </c>
      <c r="M52" s="290" t="str">
        <f t="shared" ref="M52:M65" si="7">IF(L52=99999,"",RANK(L52,L$52:L$65,1))</f>
        <v/>
      </c>
      <c r="N52" s="349"/>
      <c r="O52" s="349"/>
      <c r="P52" s="349"/>
      <c r="Q52" s="350"/>
    </row>
    <row r="53" spans="1:17" ht="16.149999999999999" customHeight="1">
      <c r="A53" s="289" t="s">
        <v>129</v>
      </c>
      <c r="B53" s="289" t="s">
        <v>181</v>
      </c>
      <c r="C53" s="289" t="s">
        <v>183</v>
      </c>
      <c r="D53" s="289" t="str">
        <f t="shared" si="0"/>
        <v>37-2-4</v>
      </c>
      <c r="E53" s="349"/>
      <c r="F53" s="289"/>
      <c r="G53" s="289"/>
      <c r="H53" s="289" t="s">
        <v>437</v>
      </c>
      <c r="I53" s="289" t="str">
        <f>VLOOKUP(D1:D506,PGM!E1:J722,6,0)</f>
        <v/>
      </c>
      <c r="J53" s="352">
        <f>VLOOKUP(D1:D506,'PGM (入力用)'!E1:I7010,5,0)</f>
        <v>0</v>
      </c>
      <c r="K53" s="242">
        <f t="shared" si="1"/>
        <v>99999</v>
      </c>
      <c r="L53" s="242">
        <f t="shared" si="2"/>
        <v>99999</v>
      </c>
      <c r="M53" s="290" t="str">
        <f t="shared" si="7"/>
        <v/>
      </c>
      <c r="N53" s="349"/>
      <c r="O53" s="349"/>
      <c r="P53" s="349"/>
      <c r="Q53" s="350"/>
    </row>
    <row r="54" spans="1:17" ht="16.149999999999999" customHeight="1">
      <c r="A54" s="289" t="s">
        <v>129</v>
      </c>
      <c r="B54" s="289" t="s">
        <v>181</v>
      </c>
      <c r="C54" s="289" t="s">
        <v>181</v>
      </c>
      <c r="D54" s="289" t="str">
        <f t="shared" si="0"/>
        <v>37-2-2</v>
      </c>
      <c r="E54" s="349"/>
      <c r="F54" s="349"/>
      <c r="G54" s="349"/>
      <c r="H54" s="289" t="s">
        <v>437</v>
      </c>
      <c r="I54" s="289" t="str">
        <f>VLOOKUP(D1:D506,PGM!E1:J722,6,0)</f>
        <v/>
      </c>
      <c r="J54" s="352">
        <f>VLOOKUP(D1:D506,'PGM (入力用)'!E1:I7010,5,0)</f>
        <v>0</v>
      </c>
      <c r="K54" s="242">
        <f t="shared" si="1"/>
        <v>99999</v>
      </c>
      <c r="L54" s="242">
        <f t="shared" si="2"/>
        <v>99999</v>
      </c>
      <c r="M54" s="290" t="str">
        <f t="shared" si="7"/>
        <v/>
      </c>
      <c r="N54" s="349"/>
      <c r="O54" s="349"/>
      <c r="P54" s="349"/>
      <c r="Q54" s="350"/>
    </row>
    <row r="55" spans="1:17" ht="16.149999999999999" customHeight="1">
      <c r="A55" s="289" t="s">
        <v>129</v>
      </c>
      <c r="B55" s="289" t="s">
        <v>181</v>
      </c>
      <c r="C55" s="289" t="s">
        <v>184</v>
      </c>
      <c r="D55" s="289" t="str">
        <f t="shared" si="0"/>
        <v>37-2-5</v>
      </c>
      <c r="E55" s="349"/>
      <c r="F55" s="349"/>
      <c r="G55" s="349"/>
      <c r="H55" s="289" t="s">
        <v>437</v>
      </c>
      <c r="I55" s="289" t="str">
        <f>VLOOKUP(D1:D506,PGM!E1:J722,6,0)</f>
        <v/>
      </c>
      <c r="J55" s="352">
        <f>VLOOKUP(D1:D506,'PGM (入力用)'!E1:I7010,5,0)</f>
        <v>0</v>
      </c>
      <c r="K55" s="242">
        <f t="shared" si="1"/>
        <v>99999</v>
      </c>
      <c r="L55" s="242">
        <f t="shared" si="2"/>
        <v>99999</v>
      </c>
      <c r="M55" s="290" t="str">
        <f t="shared" si="7"/>
        <v/>
      </c>
      <c r="N55" s="349"/>
      <c r="O55" s="349"/>
      <c r="P55" s="349"/>
      <c r="Q55" s="350"/>
    </row>
    <row r="56" spans="1:17" ht="16.149999999999999" customHeight="1">
      <c r="A56" s="289" t="s">
        <v>129</v>
      </c>
      <c r="B56" s="289" t="s">
        <v>181</v>
      </c>
      <c r="C56" s="289" t="s">
        <v>179</v>
      </c>
      <c r="D56" s="289" t="str">
        <f t="shared" si="0"/>
        <v>37-2-1</v>
      </c>
      <c r="E56" s="349"/>
      <c r="F56" s="289"/>
      <c r="G56" s="289"/>
      <c r="H56" s="289" t="s">
        <v>437</v>
      </c>
      <c r="I56" s="289" t="str">
        <f>VLOOKUP(D1:D506,PGM!E1:J722,6,0)</f>
        <v/>
      </c>
      <c r="J56" s="352">
        <f>VLOOKUP(D1:D506,'PGM (入力用)'!E1:I7010,5,0)</f>
        <v>0</v>
      </c>
      <c r="K56" s="242">
        <f t="shared" si="1"/>
        <v>99999</v>
      </c>
      <c r="L56" s="242">
        <f t="shared" si="2"/>
        <v>99999</v>
      </c>
      <c r="M56" s="290" t="str">
        <f t="shared" si="7"/>
        <v/>
      </c>
      <c r="N56" s="349"/>
      <c r="O56" s="349"/>
      <c r="P56" s="349"/>
      <c r="Q56" s="350"/>
    </row>
    <row r="57" spans="1:17" ht="16.149999999999999" customHeight="1">
      <c r="A57" s="289" t="s">
        <v>129</v>
      </c>
      <c r="B57" s="289" t="s">
        <v>181</v>
      </c>
      <c r="C57" s="289" t="s">
        <v>185</v>
      </c>
      <c r="D57" s="289" t="str">
        <f t="shared" si="0"/>
        <v>37-2-6</v>
      </c>
      <c r="E57" s="349"/>
      <c r="F57" s="289"/>
      <c r="G57" s="289"/>
      <c r="H57" s="289" t="s">
        <v>437</v>
      </c>
      <c r="I57" s="289" t="str">
        <f>VLOOKUP(D1:D506,PGM!E1:J722,6,0)</f>
        <v/>
      </c>
      <c r="J57" s="352">
        <f>VLOOKUP(D1:D506,'PGM (入力用)'!E1:I7010,5,0)</f>
        <v>0</v>
      </c>
      <c r="K57" s="242">
        <f t="shared" si="1"/>
        <v>99999</v>
      </c>
      <c r="L57" s="242">
        <f t="shared" si="2"/>
        <v>99999</v>
      </c>
      <c r="M57" s="290" t="str">
        <f t="shared" si="7"/>
        <v/>
      </c>
      <c r="N57" s="349"/>
      <c r="O57" s="349"/>
      <c r="P57" s="349"/>
      <c r="Q57" s="350"/>
    </row>
    <row r="58" spans="1:17" ht="16.149999999999999" customHeight="1">
      <c r="A58" s="289" t="s">
        <v>129</v>
      </c>
      <c r="B58" s="289" t="s">
        <v>181</v>
      </c>
      <c r="C58" s="289" t="s">
        <v>186</v>
      </c>
      <c r="D58" s="289" t="str">
        <f t="shared" si="0"/>
        <v>37-2-7</v>
      </c>
      <c r="E58" s="349"/>
      <c r="F58" s="349"/>
      <c r="G58" s="349"/>
      <c r="H58" s="289" t="s">
        <v>437</v>
      </c>
      <c r="I58" s="289" t="str">
        <f>VLOOKUP(D1:D506,PGM!E1:J722,6,0)</f>
        <v/>
      </c>
      <c r="J58" s="352">
        <f>VLOOKUP(D1:D506,'PGM (入力用)'!E1:I7010,5,0)</f>
        <v>0</v>
      </c>
      <c r="K58" s="242">
        <f t="shared" si="1"/>
        <v>99999</v>
      </c>
      <c r="L58" s="242">
        <f t="shared" si="2"/>
        <v>99999</v>
      </c>
      <c r="M58" s="290" t="str">
        <f t="shared" si="7"/>
        <v/>
      </c>
      <c r="N58" s="349"/>
      <c r="O58" s="349"/>
      <c r="P58" s="349"/>
      <c r="Q58" s="350"/>
    </row>
    <row r="59" spans="1:17" ht="16.149999999999999" customHeight="1">
      <c r="A59" s="289" t="s">
        <v>129</v>
      </c>
      <c r="B59" s="289" t="s">
        <v>179</v>
      </c>
      <c r="C59" s="289" t="s">
        <v>182</v>
      </c>
      <c r="D59" s="289" t="str">
        <f t="shared" si="0"/>
        <v>37-1-3</v>
      </c>
      <c r="E59" s="351" t="s">
        <v>255</v>
      </c>
      <c r="F59" s="354" t="s">
        <v>501</v>
      </c>
      <c r="G59" s="354" t="s">
        <v>502</v>
      </c>
      <c r="H59" s="289" t="s">
        <v>437</v>
      </c>
      <c r="I59" s="289" t="str">
        <f>VLOOKUP(D1:D506,PGM!E1:J722,6,0)</f>
        <v/>
      </c>
      <c r="J59" s="352">
        <f>VLOOKUP(D1:D506,'PGM (入力用)'!E1:I7010,5,0)</f>
        <v>0</v>
      </c>
      <c r="K59" s="242">
        <f t="shared" si="1"/>
        <v>99999</v>
      </c>
      <c r="L59" s="242">
        <f t="shared" si="2"/>
        <v>99999</v>
      </c>
      <c r="M59" s="290" t="str">
        <f t="shared" si="7"/>
        <v/>
      </c>
      <c r="N59" s="349"/>
      <c r="O59" s="349"/>
      <c r="P59" s="349"/>
      <c r="Q59" s="350"/>
    </row>
    <row r="60" spans="1:17" ht="16.149999999999999" customHeight="1">
      <c r="A60" s="289" t="s">
        <v>129</v>
      </c>
      <c r="B60" s="289" t="s">
        <v>179</v>
      </c>
      <c r="C60" s="289" t="s">
        <v>183</v>
      </c>
      <c r="D60" s="289" t="str">
        <f t="shared" si="0"/>
        <v>37-1-4</v>
      </c>
      <c r="E60" s="351" t="s">
        <v>369</v>
      </c>
      <c r="F60" s="354" t="s">
        <v>35</v>
      </c>
      <c r="G60" s="354" t="s">
        <v>503</v>
      </c>
      <c r="H60" s="289" t="s">
        <v>437</v>
      </c>
      <c r="I60" s="289" t="str">
        <f>VLOOKUP(D1:D506,PGM!E1:J722,6,0)</f>
        <v/>
      </c>
      <c r="J60" s="352">
        <f>VLOOKUP(D1:D506,'PGM (入力用)'!E1:I7010,5,0)</f>
        <v>0</v>
      </c>
      <c r="K60" s="242">
        <f t="shared" si="1"/>
        <v>99999</v>
      </c>
      <c r="L60" s="242">
        <f t="shared" si="2"/>
        <v>99999</v>
      </c>
      <c r="M60" s="290" t="str">
        <f t="shared" si="7"/>
        <v/>
      </c>
      <c r="N60" s="349"/>
      <c r="O60" s="349"/>
      <c r="P60" s="349"/>
      <c r="Q60" s="350"/>
    </row>
    <row r="61" spans="1:17" ht="16.149999999999999" customHeight="1">
      <c r="A61" s="289" t="s">
        <v>129</v>
      </c>
      <c r="B61" s="289" t="s">
        <v>179</v>
      </c>
      <c r="C61" s="289" t="s">
        <v>181</v>
      </c>
      <c r="D61" s="289" t="str">
        <f t="shared" si="0"/>
        <v>37-1-2</v>
      </c>
      <c r="E61" s="351" t="s">
        <v>255</v>
      </c>
      <c r="F61" s="354" t="s">
        <v>490</v>
      </c>
      <c r="G61" s="354" t="s">
        <v>491</v>
      </c>
      <c r="H61" s="289" t="s">
        <v>437</v>
      </c>
      <c r="I61" s="289" t="str">
        <f>VLOOKUP(D1:D506,PGM!E1:J722,6,0)</f>
        <v/>
      </c>
      <c r="J61" s="352">
        <f>VLOOKUP(D1:D506,'PGM (入力用)'!E1:I7010,5,0)</f>
        <v>0</v>
      </c>
      <c r="K61" s="242">
        <f t="shared" si="1"/>
        <v>99999</v>
      </c>
      <c r="L61" s="242">
        <f t="shared" si="2"/>
        <v>99999</v>
      </c>
      <c r="M61" s="290" t="str">
        <f t="shared" si="7"/>
        <v/>
      </c>
      <c r="N61" s="349"/>
      <c r="O61" s="349"/>
      <c r="P61" s="349"/>
      <c r="Q61" s="350"/>
    </row>
    <row r="62" spans="1:17" ht="16.149999999999999" customHeight="1">
      <c r="A62" s="289" t="s">
        <v>129</v>
      </c>
      <c r="B62" s="289" t="s">
        <v>179</v>
      </c>
      <c r="C62" s="289" t="s">
        <v>184</v>
      </c>
      <c r="D62" s="289" t="str">
        <f t="shared" si="0"/>
        <v>37-1-5</v>
      </c>
      <c r="E62" s="351" t="s">
        <v>255</v>
      </c>
      <c r="F62" s="354" t="s">
        <v>494</v>
      </c>
      <c r="G62" s="354" t="s">
        <v>495</v>
      </c>
      <c r="H62" s="289" t="s">
        <v>437</v>
      </c>
      <c r="I62" s="289" t="str">
        <f>VLOOKUP(D1:D506,PGM!E1:J722,6,0)</f>
        <v/>
      </c>
      <c r="J62" s="352">
        <f>VLOOKUP(D1:D506,'PGM (入力用)'!E1:I7010,5,0)</f>
        <v>0</v>
      </c>
      <c r="K62" s="242">
        <f t="shared" si="1"/>
        <v>99999</v>
      </c>
      <c r="L62" s="242">
        <f t="shared" si="2"/>
        <v>99999</v>
      </c>
      <c r="M62" s="290" t="str">
        <f t="shared" si="7"/>
        <v/>
      </c>
      <c r="N62" s="349"/>
      <c r="O62" s="349"/>
      <c r="P62" s="349"/>
      <c r="Q62" s="350"/>
    </row>
    <row r="63" spans="1:17" ht="16.149999999999999" customHeight="1">
      <c r="A63" s="289" t="s">
        <v>129</v>
      </c>
      <c r="B63" s="289" t="s">
        <v>179</v>
      </c>
      <c r="C63" s="289" t="s">
        <v>179</v>
      </c>
      <c r="D63" s="289" t="str">
        <f t="shared" si="0"/>
        <v>37-1-1</v>
      </c>
      <c r="E63" s="351" t="s">
        <v>255</v>
      </c>
      <c r="F63" s="354" t="s">
        <v>504</v>
      </c>
      <c r="G63" s="354" t="s">
        <v>505</v>
      </c>
      <c r="H63" s="289" t="s">
        <v>437</v>
      </c>
      <c r="I63" s="289" t="str">
        <f>VLOOKUP(D1:D506,PGM!E1:J722,6,0)</f>
        <v/>
      </c>
      <c r="J63" s="352">
        <f>VLOOKUP(D1:D506,'PGM (入力用)'!E1:I7010,5,0)</f>
        <v>0</v>
      </c>
      <c r="K63" s="242">
        <f t="shared" si="1"/>
        <v>99999</v>
      </c>
      <c r="L63" s="242">
        <f t="shared" si="2"/>
        <v>99999</v>
      </c>
      <c r="M63" s="290" t="str">
        <f t="shared" si="7"/>
        <v/>
      </c>
      <c r="N63" s="349"/>
      <c r="O63" s="349"/>
      <c r="P63" s="349"/>
      <c r="Q63" s="350"/>
    </row>
    <row r="64" spans="1:17" ht="16.149999999999999" customHeight="1">
      <c r="A64" s="289" t="s">
        <v>129</v>
      </c>
      <c r="B64" s="289" t="s">
        <v>179</v>
      </c>
      <c r="C64" s="289" t="s">
        <v>185</v>
      </c>
      <c r="D64" s="289" t="str">
        <f t="shared" si="0"/>
        <v>37-1-6</v>
      </c>
      <c r="E64" s="351" t="s">
        <v>180</v>
      </c>
      <c r="F64" s="351" t="s">
        <v>180</v>
      </c>
      <c r="G64" s="353"/>
      <c r="H64" s="289" t="s">
        <v>437</v>
      </c>
      <c r="I64" s="289" t="str">
        <f>VLOOKUP(D1:D506,PGM!E1:J722,6,0)</f>
        <v/>
      </c>
      <c r="J64" s="352">
        <f>VLOOKUP(D1:D506,'PGM (入力用)'!E1:I7010,5,0)</f>
        <v>0</v>
      </c>
      <c r="K64" s="242">
        <f t="shared" si="1"/>
        <v>99999</v>
      </c>
      <c r="L64" s="242">
        <f t="shared" si="2"/>
        <v>99999</v>
      </c>
      <c r="M64" s="290" t="str">
        <f t="shared" si="7"/>
        <v/>
      </c>
      <c r="N64" s="349"/>
      <c r="O64" s="349"/>
      <c r="P64" s="349"/>
      <c r="Q64" s="350"/>
    </row>
    <row r="65" spans="1:17" ht="16.149999999999999" customHeight="1">
      <c r="A65" s="289" t="s">
        <v>129</v>
      </c>
      <c r="B65" s="289" t="s">
        <v>179</v>
      </c>
      <c r="C65" s="289" t="s">
        <v>186</v>
      </c>
      <c r="D65" s="289" t="str">
        <f t="shared" si="0"/>
        <v>37-1-7</v>
      </c>
      <c r="E65" s="351" t="s">
        <v>180</v>
      </c>
      <c r="F65" s="351" t="s">
        <v>180</v>
      </c>
      <c r="G65" s="353"/>
      <c r="H65" s="289" t="s">
        <v>437</v>
      </c>
      <c r="I65" s="289" t="str">
        <f>VLOOKUP(D1:D506,PGM!E1:J722,6,0)</f>
        <v/>
      </c>
      <c r="J65" s="352">
        <f>VLOOKUP(D1:D506,'PGM (入力用)'!E1:I7010,5,0)</f>
        <v>0</v>
      </c>
      <c r="K65" s="242">
        <f t="shared" si="1"/>
        <v>99999</v>
      </c>
      <c r="L65" s="242">
        <f t="shared" si="2"/>
        <v>99999</v>
      </c>
      <c r="M65" s="290" t="str">
        <f t="shared" si="7"/>
        <v/>
      </c>
      <c r="N65" s="349"/>
      <c r="O65" s="349"/>
      <c r="P65" s="349"/>
      <c r="Q65" s="350"/>
    </row>
    <row r="66" spans="1:17" ht="16.149999999999999" customHeight="1">
      <c r="A66" s="289" t="s">
        <v>457</v>
      </c>
      <c r="B66" s="289" t="s">
        <v>179</v>
      </c>
      <c r="C66" s="289" t="s">
        <v>182</v>
      </c>
      <c r="D66" s="289" t="str">
        <f t="shared" si="0"/>
        <v>8-1-3</v>
      </c>
      <c r="E66" s="354" t="s">
        <v>11</v>
      </c>
      <c r="F66" s="354" t="s">
        <v>498</v>
      </c>
      <c r="G66" s="354" t="s">
        <v>499</v>
      </c>
      <c r="H66" s="289" t="s">
        <v>427</v>
      </c>
      <c r="I66" s="289" t="str">
        <f>VLOOKUP(D1:D506,PGM!E1:J722,6,0)</f>
        <v/>
      </c>
      <c r="J66" s="352">
        <f>VLOOKUP(D1:D506,'PGM (入力用)'!E1:I7010,5,0)</f>
        <v>0</v>
      </c>
      <c r="K66" s="242">
        <f t="shared" si="1"/>
        <v>99999</v>
      </c>
      <c r="L66" s="242">
        <f t="shared" si="2"/>
        <v>99999</v>
      </c>
      <c r="M66" s="290" t="str">
        <f t="shared" ref="M66:M72" si="8">IF(L66=99999,"",RANK(L66,L$66:L$72,1))</f>
        <v/>
      </c>
      <c r="N66" s="349"/>
      <c r="O66" s="349"/>
      <c r="P66" s="349"/>
      <c r="Q66" s="350"/>
    </row>
    <row r="67" spans="1:17" ht="16.149999999999999" customHeight="1">
      <c r="A67" s="289" t="s">
        <v>457</v>
      </c>
      <c r="B67" s="289" t="s">
        <v>179</v>
      </c>
      <c r="C67" s="289" t="s">
        <v>183</v>
      </c>
      <c r="D67" s="289" t="str">
        <f t="shared" ref="D67:D130" si="9">CONCATENATE(A67,"-",B67,"-",C67)</f>
        <v>8-1-4</v>
      </c>
      <c r="E67" s="351" t="s">
        <v>180</v>
      </c>
      <c r="F67" s="351" t="s">
        <v>180</v>
      </c>
      <c r="G67" s="351"/>
      <c r="H67" s="289" t="s">
        <v>427</v>
      </c>
      <c r="I67" s="289" t="str">
        <f>VLOOKUP(D1:D506,PGM!E1:J722,6,0)</f>
        <v/>
      </c>
      <c r="J67" s="352">
        <f>VLOOKUP(D1:D506,'PGM (入力用)'!E1:I7010,5,0)</f>
        <v>0</v>
      </c>
      <c r="K67" s="242">
        <f t="shared" ref="K67:K130" si="10">IF(J67&lt;&gt;0,J67,99999)</f>
        <v>99999</v>
      </c>
      <c r="L67" s="242">
        <f t="shared" ref="L67:L130" si="11">K67</f>
        <v>99999</v>
      </c>
      <c r="M67" s="290" t="str">
        <f t="shared" si="8"/>
        <v/>
      </c>
      <c r="N67" s="349"/>
      <c r="O67" s="349"/>
      <c r="P67" s="349"/>
      <c r="Q67" s="350"/>
    </row>
    <row r="68" spans="1:17" ht="16.149999999999999" customHeight="1">
      <c r="A68" s="289" t="s">
        <v>457</v>
      </c>
      <c r="B68" s="289" t="s">
        <v>179</v>
      </c>
      <c r="C68" s="289" t="s">
        <v>181</v>
      </c>
      <c r="D68" s="289" t="str">
        <f t="shared" si="9"/>
        <v>8-1-2</v>
      </c>
      <c r="E68" s="351" t="s">
        <v>180</v>
      </c>
      <c r="F68" s="351" t="s">
        <v>180</v>
      </c>
      <c r="G68" s="351"/>
      <c r="H68" s="289" t="s">
        <v>427</v>
      </c>
      <c r="I68" s="289" t="str">
        <f>VLOOKUP(D1:D506,PGM!E1:J722,6,0)</f>
        <v/>
      </c>
      <c r="J68" s="352">
        <f>VLOOKUP(D1:D506,'PGM (入力用)'!E1:I7010,5,0)</f>
        <v>0</v>
      </c>
      <c r="K68" s="242">
        <f t="shared" si="10"/>
        <v>99999</v>
      </c>
      <c r="L68" s="242">
        <f t="shared" si="11"/>
        <v>99999</v>
      </c>
      <c r="M68" s="290" t="str">
        <f t="shared" si="8"/>
        <v/>
      </c>
      <c r="N68" s="349"/>
      <c r="O68" s="349"/>
      <c r="P68" s="349"/>
      <c r="Q68" s="350"/>
    </row>
    <row r="69" spans="1:17" ht="16.149999999999999" customHeight="1">
      <c r="A69" s="289" t="s">
        <v>457</v>
      </c>
      <c r="B69" s="289" t="s">
        <v>179</v>
      </c>
      <c r="C69" s="289" t="s">
        <v>184</v>
      </c>
      <c r="D69" s="289" t="str">
        <f t="shared" si="9"/>
        <v>8-1-5</v>
      </c>
      <c r="E69" s="351" t="s">
        <v>180</v>
      </c>
      <c r="F69" s="351" t="s">
        <v>180</v>
      </c>
      <c r="G69" s="351"/>
      <c r="H69" s="289" t="s">
        <v>427</v>
      </c>
      <c r="I69" s="289" t="str">
        <f>VLOOKUP(D1:D506,PGM!E1:J722,6,0)</f>
        <v/>
      </c>
      <c r="J69" s="352">
        <f>VLOOKUP(D1:D506,'PGM (入力用)'!E1:I7010,5,0)</f>
        <v>0</v>
      </c>
      <c r="K69" s="242">
        <f t="shared" si="10"/>
        <v>99999</v>
      </c>
      <c r="L69" s="242">
        <f t="shared" si="11"/>
        <v>99999</v>
      </c>
      <c r="M69" s="290" t="str">
        <f t="shared" si="8"/>
        <v/>
      </c>
      <c r="N69" s="349"/>
      <c r="O69" s="349"/>
      <c r="P69" s="349"/>
      <c r="Q69" s="350"/>
    </row>
    <row r="70" spans="1:17" ht="16.149999999999999" customHeight="1">
      <c r="A70" s="289" t="s">
        <v>457</v>
      </c>
      <c r="B70" s="289" t="s">
        <v>179</v>
      </c>
      <c r="C70" s="289" t="s">
        <v>179</v>
      </c>
      <c r="D70" s="289" t="str">
        <f t="shared" si="9"/>
        <v>8-1-1</v>
      </c>
      <c r="E70" s="351" t="s">
        <v>180</v>
      </c>
      <c r="F70" s="351" t="s">
        <v>180</v>
      </c>
      <c r="G70" s="351"/>
      <c r="H70" s="289" t="s">
        <v>427</v>
      </c>
      <c r="I70" s="289" t="str">
        <f>VLOOKUP(D1:D506,PGM!E1:J722,6,0)</f>
        <v/>
      </c>
      <c r="J70" s="352">
        <f>VLOOKUP(D1:D506,'PGM (入力用)'!E1:I7010,5,0)</f>
        <v>0</v>
      </c>
      <c r="K70" s="242">
        <f t="shared" si="10"/>
        <v>99999</v>
      </c>
      <c r="L70" s="242">
        <f t="shared" si="11"/>
        <v>99999</v>
      </c>
      <c r="M70" s="290" t="str">
        <f t="shared" si="8"/>
        <v/>
      </c>
      <c r="N70" s="349"/>
      <c r="O70" s="349"/>
      <c r="P70" s="349"/>
      <c r="Q70" s="350"/>
    </row>
    <row r="71" spans="1:17" ht="16.149999999999999" customHeight="1">
      <c r="A71" s="289" t="s">
        <v>457</v>
      </c>
      <c r="B71" s="289" t="s">
        <v>179</v>
      </c>
      <c r="C71" s="289" t="s">
        <v>185</v>
      </c>
      <c r="D71" s="289" t="str">
        <f t="shared" si="9"/>
        <v>8-1-6</v>
      </c>
      <c r="E71" s="351" t="s">
        <v>180</v>
      </c>
      <c r="F71" s="351" t="s">
        <v>180</v>
      </c>
      <c r="G71" s="351"/>
      <c r="H71" s="289" t="s">
        <v>427</v>
      </c>
      <c r="I71" s="289" t="str">
        <f>VLOOKUP(D1:D506,PGM!E1:J722,6,0)</f>
        <v/>
      </c>
      <c r="J71" s="352">
        <f>VLOOKUP(D1:D506,'PGM (入力用)'!E1:I7010,5,0)</f>
        <v>0</v>
      </c>
      <c r="K71" s="242">
        <f t="shared" si="10"/>
        <v>99999</v>
      </c>
      <c r="L71" s="242">
        <f t="shared" si="11"/>
        <v>99999</v>
      </c>
      <c r="M71" s="290" t="str">
        <f t="shared" si="8"/>
        <v/>
      </c>
      <c r="N71" s="349"/>
      <c r="O71" s="349"/>
      <c r="P71" s="349"/>
      <c r="Q71" s="350"/>
    </row>
    <row r="72" spans="1:17" ht="16.149999999999999" customHeight="1">
      <c r="A72" s="289" t="s">
        <v>457</v>
      </c>
      <c r="B72" s="289" t="s">
        <v>179</v>
      </c>
      <c r="C72" s="289" t="s">
        <v>186</v>
      </c>
      <c r="D72" s="289" t="str">
        <f t="shared" si="9"/>
        <v>8-1-7</v>
      </c>
      <c r="E72" s="351" t="s">
        <v>180</v>
      </c>
      <c r="F72" s="351" t="s">
        <v>180</v>
      </c>
      <c r="G72" s="351"/>
      <c r="H72" s="289" t="s">
        <v>427</v>
      </c>
      <c r="I72" s="289" t="str">
        <f>VLOOKUP(D1:D506,PGM!E1:J722,6,0)</f>
        <v/>
      </c>
      <c r="J72" s="352">
        <f>VLOOKUP(D1:D506,'PGM (入力用)'!E1:I7010,5,0)</f>
        <v>0</v>
      </c>
      <c r="K72" s="242">
        <f t="shared" si="10"/>
        <v>99999</v>
      </c>
      <c r="L72" s="242">
        <f t="shared" si="11"/>
        <v>99999</v>
      </c>
      <c r="M72" s="290" t="str">
        <f t="shared" si="8"/>
        <v/>
      </c>
      <c r="N72" s="349"/>
      <c r="O72" s="349"/>
      <c r="P72" s="349"/>
      <c r="Q72" s="350"/>
    </row>
    <row r="73" spans="1:17" ht="16.149999999999999" customHeight="1">
      <c r="A73" s="289" t="s">
        <v>110</v>
      </c>
      <c r="B73" s="289" t="s">
        <v>181</v>
      </c>
      <c r="C73" s="289" t="s">
        <v>182</v>
      </c>
      <c r="D73" s="289" t="str">
        <f t="shared" si="9"/>
        <v>32-2-3</v>
      </c>
      <c r="E73" s="353"/>
      <c r="F73" s="351"/>
      <c r="G73" s="351"/>
      <c r="H73" s="289" t="s">
        <v>435</v>
      </c>
      <c r="I73" s="289" t="str">
        <f>VLOOKUP(D1:D506,PGM!E1:J722,6,0)</f>
        <v/>
      </c>
      <c r="J73" s="352">
        <f>VLOOKUP(D1:D506,'PGM (入力用)'!E1:I7010,5,0)</f>
        <v>0</v>
      </c>
      <c r="K73" s="242">
        <f t="shared" si="10"/>
        <v>99999</v>
      </c>
      <c r="L73" s="242">
        <f t="shared" si="11"/>
        <v>99999</v>
      </c>
      <c r="M73" s="290" t="str">
        <f t="shared" ref="M73:M86" si="12">IF(L73=99999,"",RANK(L73,L$73:L$86,1))</f>
        <v/>
      </c>
      <c r="N73" s="349"/>
      <c r="O73" s="349"/>
      <c r="P73" s="349"/>
      <c r="Q73" s="350"/>
    </row>
    <row r="74" spans="1:17" ht="16.149999999999999" customHeight="1">
      <c r="A74" s="289" t="s">
        <v>110</v>
      </c>
      <c r="B74" s="289" t="s">
        <v>181</v>
      </c>
      <c r="C74" s="289" t="s">
        <v>183</v>
      </c>
      <c r="D74" s="289" t="str">
        <f t="shared" si="9"/>
        <v>32-2-4</v>
      </c>
      <c r="E74" s="353"/>
      <c r="F74" s="353"/>
      <c r="G74" s="353"/>
      <c r="H74" s="289" t="s">
        <v>435</v>
      </c>
      <c r="I74" s="289" t="str">
        <f>VLOOKUP(D1:D506,PGM!E1:J722,6,0)</f>
        <v/>
      </c>
      <c r="J74" s="352">
        <f>VLOOKUP(D1:D506,'PGM (入力用)'!E1:I7010,5,0)</f>
        <v>0</v>
      </c>
      <c r="K74" s="242">
        <f t="shared" si="10"/>
        <v>99999</v>
      </c>
      <c r="L74" s="242">
        <f t="shared" si="11"/>
        <v>99999</v>
      </c>
      <c r="M74" s="290" t="str">
        <f t="shared" si="12"/>
        <v/>
      </c>
      <c r="N74" s="349"/>
      <c r="O74" s="349"/>
      <c r="P74" s="349"/>
      <c r="Q74" s="350"/>
    </row>
    <row r="75" spans="1:17" ht="16.149999999999999" customHeight="1">
      <c r="A75" s="289" t="s">
        <v>110</v>
      </c>
      <c r="B75" s="289" t="s">
        <v>181</v>
      </c>
      <c r="C75" s="289" t="s">
        <v>181</v>
      </c>
      <c r="D75" s="289" t="str">
        <f t="shared" si="9"/>
        <v>32-2-2</v>
      </c>
      <c r="E75" s="353"/>
      <c r="F75" s="353"/>
      <c r="G75" s="353"/>
      <c r="H75" s="289" t="s">
        <v>435</v>
      </c>
      <c r="I75" s="289" t="str">
        <f>VLOOKUP(D1:D506,PGM!E1:J722,6,0)</f>
        <v/>
      </c>
      <c r="J75" s="352">
        <f>VLOOKUP(D1:D506,'PGM (入力用)'!E1:I7010,5,0)</f>
        <v>0</v>
      </c>
      <c r="K75" s="242">
        <f t="shared" si="10"/>
        <v>99999</v>
      </c>
      <c r="L75" s="242">
        <f t="shared" si="11"/>
        <v>99999</v>
      </c>
      <c r="M75" s="290" t="str">
        <f t="shared" si="12"/>
        <v/>
      </c>
      <c r="N75" s="349"/>
      <c r="O75" s="349"/>
      <c r="P75" s="349"/>
      <c r="Q75" s="350"/>
    </row>
    <row r="76" spans="1:17" ht="16.149999999999999" customHeight="1">
      <c r="A76" s="289" t="s">
        <v>110</v>
      </c>
      <c r="B76" s="289" t="s">
        <v>181</v>
      </c>
      <c r="C76" s="289" t="s">
        <v>184</v>
      </c>
      <c r="D76" s="289" t="str">
        <f t="shared" si="9"/>
        <v>32-2-5</v>
      </c>
      <c r="E76" s="349"/>
      <c r="F76" s="353"/>
      <c r="G76" s="353"/>
      <c r="H76" s="289" t="s">
        <v>435</v>
      </c>
      <c r="I76" s="289" t="str">
        <f>VLOOKUP(D1:D506,PGM!E1:J722,6,0)</f>
        <v/>
      </c>
      <c r="J76" s="352">
        <f>VLOOKUP(D1:D506,'PGM (入力用)'!E1:I7010,5,0)</f>
        <v>0</v>
      </c>
      <c r="K76" s="242">
        <f t="shared" si="10"/>
        <v>99999</v>
      </c>
      <c r="L76" s="242">
        <f t="shared" si="11"/>
        <v>99999</v>
      </c>
      <c r="M76" s="290" t="str">
        <f t="shared" si="12"/>
        <v/>
      </c>
      <c r="N76" s="349"/>
      <c r="O76" s="349"/>
      <c r="P76" s="349"/>
      <c r="Q76" s="350"/>
    </row>
    <row r="77" spans="1:17" ht="16.149999999999999" customHeight="1">
      <c r="A77" s="289" t="s">
        <v>110</v>
      </c>
      <c r="B77" s="289" t="s">
        <v>181</v>
      </c>
      <c r="C77" s="289" t="s">
        <v>179</v>
      </c>
      <c r="D77" s="289" t="str">
        <f t="shared" si="9"/>
        <v>32-2-1</v>
      </c>
      <c r="E77" s="353"/>
      <c r="F77" s="353"/>
      <c r="G77" s="353"/>
      <c r="H77" s="289" t="s">
        <v>435</v>
      </c>
      <c r="I77" s="289" t="str">
        <f>VLOOKUP(D1:D506,PGM!E1:J722,6,0)</f>
        <v/>
      </c>
      <c r="J77" s="352">
        <f>VLOOKUP(D1:D506,'PGM (入力用)'!E1:I7010,5,0)</f>
        <v>0</v>
      </c>
      <c r="K77" s="242">
        <f t="shared" si="10"/>
        <v>99999</v>
      </c>
      <c r="L77" s="242">
        <f t="shared" si="11"/>
        <v>99999</v>
      </c>
      <c r="M77" s="290" t="str">
        <f t="shared" si="12"/>
        <v/>
      </c>
      <c r="N77" s="349"/>
      <c r="O77" s="349"/>
      <c r="P77" s="349"/>
      <c r="Q77" s="350"/>
    </row>
    <row r="78" spans="1:17" ht="16.149999999999999" customHeight="1">
      <c r="A78" s="289" t="s">
        <v>110</v>
      </c>
      <c r="B78" s="289" t="s">
        <v>181</v>
      </c>
      <c r="C78" s="289" t="s">
        <v>185</v>
      </c>
      <c r="D78" s="289" t="str">
        <f t="shared" si="9"/>
        <v>32-2-6</v>
      </c>
      <c r="E78" s="349"/>
      <c r="F78" s="353"/>
      <c r="G78" s="353"/>
      <c r="H78" s="289" t="s">
        <v>435</v>
      </c>
      <c r="I78" s="289" t="str">
        <f>VLOOKUP(D1:D506,PGM!E1:J722,6,0)</f>
        <v/>
      </c>
      <c r="J78" s="352">
        <f>VLOOKUP(D1:D506,'PGM (入力用)'!E1:I7010,5,0)</f>
        <v>0</v>
      </c>
      <c r="K78" s="242">
        <f t="shared" si="10"/>
        <v>99999</v>
      </c>
      <c r="L78" s="242">
        <f t="shared" si="11"/>
        <v>99999</v>
      </c>
      <c r="M78" s="290" t="str">
        <f t="shared" si="12"/>
        <v/>
      </c>
      <c r="N78" s="349"/>
      <c r="O78" s="349"/>
      <c r="P78" s="349"/>
      <c r="Q78" s="350"/>
    </row>
    <row r="79" spans="1:17" ht="16.149999999999999" customHeight="1">
      <c r="A79" s="289" t="s">
        <v>110</v>
      </c>
      <c r="B79" s="289" t="s">
        <v>181</v>
      </c>
      <c r="C79" s="289" t="s">
        <v>186</v>
      </c>
      <c r="D79" s="289" t="str">
        <f t="shared" si="9"/>
        <v>32-2-7</v>
      </c>
      <c r="E79" s="353"/>
      <c r="F79" s="353"/>
      <c r="G79" s="353"/>
      <c r="H79" s="289" t="s">
        <v>435</v>
      </c>
      <c r="I79" s="289" t="str">
        <f>VLOOKUP(D1:D506,PGM!E1:J722,6,0)</f>
        <v/>
      </c>
      <c r="J79" s="352">
        <f>VLOOKUP(D1:D506,'PGM (入力用)'!E1:I7010,5,0)</f>
        <v>0</v>
      </c>
      <c r="K79" s="242">
        <f t="shared" si="10"/>
        <v>99999</v>
      </c>
      <c r="L79" s="242">
        <f t="shared" si="11"/>
        <v>99999</v>
      </c>
      <c r="M79" s="290" t="str">
        <f t="shared" si="12"/>
        <v/>
      </c>
      <c r="N79" s="349"/>
      <c r="O79" s="349"/>
      <c r="P79" s="349"/>
      <c r="Q79" s="350"/>
    </row>
    <row r="80" spans="1:17" ht="16.149999999999999" customHeight="1">
      <c r="A80" s="289" t="s">
        <v>110</v>
      </c>
      <c r="B80" s="289" t="s">
        <v>179</v>
      </c>
      <c r="C80" s="289" t="s">
        <v>182</v>
      </c>
      <c r="D80" s="289" t="str">
        <f t="shared" si="9"/>
        <v>32-1-3</v>
      </c>
      <c r="E80" s="351" t="s">
        <v>11</v>
      </c>
      <c r="F80" s="351" t="s">
        <v>480</v>
      </c>
      <c r="G80" s="351" t="s">
        <v>481</v>
      </c>
      <c r="H80" s="289" t="s">
        <v>435</v>
      </c>
      <c r="I80" s="289" t="str">
        <f>VLOOKUP(D1:D506,PGM!E1:J722,6,0)</f>
        <v/>
      </c>
      <c r="J80" s="352">
        <f>VLOOKUP(D1:D506,'PGM (入力用)'!E1:I7010,5,0)</f>
        <v>0</v>
      </c>
      <c r="K80" s="242">
        <f t="shared" si="10"/>
        <v>99999</v>
      </c>
      <c r="L80" s="242">
        <f t="shared" si="11"/>
        <v>99999</v>
      </c>
      <c r="M80" s="290" t="str">
        <f t="shared" si="12"/>
        <v/>
      </c>
      <c r="N80" s="349"/>
      <c r="O80" s="349"/>
      <c r="P80" s="349"/>
      <c r="Q80" s="350"/>
    </row>
    <row r="81" spans="1:17" ht="16.149999999999999" customHeight="1">
      <c r="A81" s="289" t="s">
        <v>110</v>
      </c>
      <c r="B81" s="289" t="s">
        <v>179</v>
      </c>
      <c r="C81" s="289" t="s">
        <v>183</v>
      </c>
      <c r="D81" s="289" t="str">
        <f t="shared" si="9"/>
        <v>32-1-4</v>
      </c>
      <c r="E81" s="351" t="s">
        <v>369</v>
      </c>
      <c r="F81" s="354" t="s">
        <v>42</v>
      </c>
      <c r="G81" s="354" t="s">
        <v>506</v>
      </c>
      <c r="H81" s="289" t="s">
        <v>435</v>
      </c>
      <c r="I81" s="289" t="str">
        <f>VLOOKUP(D1:D506,PGM!E1:J722,6,0)</f>
        <v/>
      </c>
      <c r="J81" s="352">
        <f>VLOOKUP(D1:D506,'PGM (入力用)'!E1:I7010,5,0)</f>
        <v>0</v>
      </c>
      <c r="K81" s="242">
        <f t="shared" si="10"/>
        <v>99999</v>
      </c>
      <c r="L81" s="242">
        <f t="shared" si="11"/>
        <v>99999</v>
      </c>
      <c r="M81" s="290" t="str">
        <f t="shared" si="12"/>
        <v/>
      </c>
      <c r="N81" s="349"/>
      <c r="O81" s="349"/>
      <c r="P81" s="349"/>
      <c r="Q81" s="350"/>
    </row>
    <row r="82" spans="1:17" ht="16.149999999999999" customHeight="1">
      <c r="A82" s="289" t="s">
        <v>110</v>
      </c>
      <c r="B82" s="289" t="s">
        <v>179</v>
      </c>
      <c r="C82" s="289" t="s">
        <v>181</v>
      </c>
      <c r="D82" s="289" t="str">
        <f t="shared" si="9"/>
        <v>32-1-2</v>
      </c>
      <c r="E82" s="351" t="s">
        <v>11</v>
      </c>
      <c r="F82" s="354" t="s">
        <v>478</v>
      </c>
      <c r="G82" s="354" t="s">
        <v>479</v>
      </c>
      <c r="H82" s="289" t="s">
        <v>435</v>
      </c>
      <c r="I82" s="289" t="str">
        <f>VLOOKUP(D1:D506,PGM!E1:J722,6,0)</f>
        <v/>
      </c>
      <c r="J82" s="352">
        <f>VLOOKUP(D1:D506,'PGM (入力用)'!E1:I7010,5,0)</f>
        <v>0</v>
      </c>
      <c r="K82" s="242">
        <f t="shared" si="10"/>
        <v>99999</v>
      </c>
      <c r="L82" s="242">
        <f t="shared" si="11"/>
        <v>99999</v>
      </c>
      <c r="M82" s="290" t="str">
        <f t="shared" si="12"/>
        <v/>
      </c>
      <c r="N82" s="349"/>
      <c r="O82" s="349"/>
      <c r="P82" s="349"/>
      <c r="Q82" s="350"/>
    </row>
    <row r="83" spans="1:17" ht="16.149999999999999" customHeight="1">
      <c r="A83" s="289" t="s">
        <v>110</v>
      </c>
      <c r="B83" s="289" t="s">
        <v>179</v>
      </c>
      <c r="C83" s="289" t="s">
        <v>184</v>
      </c>
      <c r="D83" s="289" t="str">
        <f t="shared" si="9"/>
        <v>32-1-5</v>
      </c>
      <c r="E83" s="351" t="s">
        <v>255</v>
      </c>
      <c r="F83" s="354" t="s">
        <v>501</v>
      </c>
      <c r="G83" s="354" t="s">
        <v>502</v>
      </c>
      <c r="H83" s="289" t="s">
        <v>435</v>
      </c>
      <c r="I83" s="289" t="str">
        <f>VLOOKUP(D1:D506,PGM!E1:J722,6,0)</f>
        <v/>
      </c>
      <c r="J83" s="352">
        <f>VLOOKUP(D1:D506,'PGM (入力用)'!E1:I7010,5,0)</f>
        <v>0</v>
      </c>
      <c r="K83" s="242">
        <f t="shared" si="10"/>
        <v>99999</v>
      </c>
      <c r="L83" s="242">
        <f t="shared" si="11"/>
        <v>99999</v>
      </c>
      <c r="M83" s="290" t="str">
        <f t="shared" si="12"/>
        <v/>
      </c>
      <c r="N83" s="349"/>
      <c r="O83" s="349"/>
      <c r="P83" s="349"/>
      <c r="Q83" s="350"/>
    </row>
    <row r="84" spans="1:17" ht="16.149999999999999" customHeight="1">
      <c r="A84" s="289" t="s">
        <v>110</v>
      </c>
      <c r="B84" s="289" t="s">
        <v>179</v>
      </c>
      <c r="C84" s="289" t="s">
        <v>179</v>
      </c>
      <c r="D84" s="289" t="str">
        <f t="shared" si="9"/>
        <v>32-1-1</v>
      </c>
      <c r="E84" s="351" t="s">
        <v>180</v>
      </c>
      <c r="F84" s="351" t="s">
        <v>180</v>
      </c>
      <c r="G84" s="353"/>
      <c r="H84" s="289" t="s">
        <v>435</v>
      </c>
      <c r="I84" s="289" t="str">
        <f>VLOOKUP(D1:D506,PGM!E1:J722,6,0)</f>
        <v/>
      </c>
      <c r="J84" s="352">
        <f>VLOOKUP(D1:D506,'PGM (入力用)'!E1:I7010,5,0)</f>
        <v>0</v>
      </c>
      <c r="K84" s="242">
        <f t="shared" si="10"/>
        <v>99999</v>
      </c>
      <c r="L84" s="242">
        <f t="shared" si="11"/>
        <v>99999</v>
      </c>
      <c r="M84" s="290" t="str">
        <f t="shared" si="12"/>
        <v/>
      </c>
      <c r="N84" s="349"/>
      <c r="O84" s="349"/>
      <c r="P84" s="349"/>
      <c r="Q84" s="350"/>
    </row>
    <row r="85" spans="1:17" ht="16.149999999999999" customHeight="1">
      <c r="A85" s="289" t="s">
        <v>110</v>
      </c>
      <c r="B85" s="289" t="s">
        <v>179</v>
      </c>
      <c r="C85" s="289" t="s">
        <v>185</v>
      </c>
      <c r="D85" s="289" t="str">
        <f t="shared" si="9"/>
        <v>32-1-6</v>
      </c>
      <c r="E85" s="351" t="s">
        <v>180</v>
      </c>
      <c r="F85" s="351" t="s">
        <v>180</v>
      </c>
      <c r="G85" s="353"/>
      <c r="H85" s="289" t="s">
        <v>435</v>
      </c>
      <c r="I85" s="289" t="str">
        <f>VLOOKUP(D1:D506,PGM!E1:J722,6,0)</f>
        <v/>
      </c>
      <c r="J85" s="352">
        <f>VLOOKUP(D1:D506,'PGM (入力用)'!E1:I7010,5,0)</f>
        <v>0</v>
      </c>
      <c r="K85" s="242">
        <f t="shared" si="10"/>
        <v>99999</v>
      </c>
      <c r="L85" s="242">
        <f t="shared" si="11"/>
        <v>99999</v>
      </c>
      <c r="M85" s="290" t="str">
        <f t="shared" si="12"/>
        <v/>
      </c>
      <c r="N85" s="349"/>
      <c r="O85" s="349"/>
      <c r="P85" s="349"/>
      <c r="Q85" s="350"/>
    </row>
    <row r="86" spans="1:17" ht="16.149999999999999" customHeight="1">
      <c r="A86" s="289" t="s">
        <v>110</v>
      </c>
      <c r="B86" s="289" t="s">
        <v>179</v>
      </c>
      <c r="C86" s="289" t="s">
        <v>186</v>
      </c>
      <c r="D86" s="289" t="str">
        <f t="shared" si="9"/>
        <v>32-1-7</v>
      </c>
      <c r="E86" s="351" t="s">
        <v>180</v>
      </c>
      <c r="F86" s="351" t="s">
        <v>180</v>
      </c>
      <c r="G86" s="353"/>
      <c r="H86" s="289" t="s">
        <v>435</v>
      </c>
      <c r="I86" s="289" t="str">
        <f>VLOOKUP(D1:D506,PGM!E1:J722,6,0)</f>
        <v/>
      </c>
      <c r="J86" s="352">
        <f>VLOOKUP(D1:D506,'PGM (入力用)'!E1:I7010,5,0)</f>
        <v>0</v>
      </c>
      <c r="K86" s="242">
        <f t="shared" si="10"/>
        <v>99999</v>
      </c>
      <c r="L86" s="242">
        <f t="shared" si="11"/>
        <v>99999</v>
      </c>
      <c r="M86" s="290" t="str">
        <f t="shared" si="12"/>
        <v/>
      </c>
      <c r="N86" s="349"/>
      <c r="O86" s="349"/>
      <c r="P86" s="349"/>
      <c r="Q86" s="350"/>
    </row>
    <row r="87" spans="1:17" ht="16.149999999999999" customHeight="1">
      <c r="A87" s="289" t="s">
        <v>458</v>
      </c>
      <c r="B87" s="289" t="s">
        <v>179</v>
      </c>
      <c r="C87" s="289" t="s">
        <v>182</v>
      </c>
      <c r="D87" s="289" t="str">
        <f t="shared" si="9"/>
        <v>11-1-3</v>
      </c>
      <c r="E87" s="351" t="s">
        <v>255</v>
      </c>
      <c r="F87" s="351" t="s">
        <v>507</v>
      </c>
      <c r="G87" s="351" t="s">
        <v>508</v>
      </c>
      <c r="H87" s="289" t="s">
        <v>429</v>
      </c>
      <c r="I87" s="289" t="str">
        <f>VLOOKUP(D1:D506,PGM!E1:J722,6,0)</f>
        <v/>
      </c>
      <c r="J87" s="352">
        <f>VLOOKUP(D1:D506,'PGM (入力用)'!E1:I7010,5,0)</f>
        <v>0</v>
      </c>
      <c r="K87" s="242">
        <f t="shared" si="10"/>
        <v>99999</v>
      </c>
      <c r="L87" s="242">
        <f t="shared" si="11"/>
        <v>99999</v>
      </c>
      <c r="M87" s="290" t="str">
        <f t="shared" ref="M87:M93" si="13">IF(L87=99999,"",RANK(L87,L$87:L$93,1))</f>
        <v/>
      </c>
      <c r="N87" s="349"/>
      <c r="O87" s="349"/>
      <c r="P87" s="349"/>
      <c r="Q87" s="350"/>
    </row>
    <row r="88" spans="1:17" ht="16.149999999999999" customHeight="1">
      <c r="A88" s="289" t="s">
        <v>458</v>
      </c>
      <c r="B88" s="289" t="s">
        <v>179</v>
      </c>
      <c r="C88" s="289" t="s">
        <v>183</v>
      </c>
      <c r="D88" s="289" t="str">
        <f t="shared" si="9"/>
        <v>11-1-4</v>
      </c>
      <c r="E88" s="351" t="s">
        <v>11</v>
      </c>
      <c r="F88" s="351" t="s">
        <v>509</v>
      </c>
      <c r="G88" s="351" t="s">
        <v>510</v>
      </c>
      <c r="H88" s="289" t="s">
        <v>429</v>
      </c>
      <c r="I88" s="289" t="str">
        <f>VLOOKUP(D1:D506,PGM!E1:J722,6,0)</f>
        <v/>
      </c>
      <c r="J88" s="352">
        <f>VLOOKUP(D1:D506,'PGM (入力用)'!E1:I7010,5,0)</f>
        <v>0</v>
      </c>
      <c r="K88" s="242">
        <f t="shared" si="10"/>
        <v>99999</v>
      </c>
      <c r="L88" s="242">
        <f t="shared" si="11"/>
        <v>99999</v>
      </c>
      <c r="M88" s="290" t="str">
        <f t="shared" si="13"/>
        <v/>
      </c>
      <c r="N88" s="349"/>
      <c r="O88" s="349"/>
      <c r="P88" s="349"/>
      <c r="Q88" s="350"/>
    </row>
    <row r="89" spans="1:17" ht="16.149999999999999" customHeight="1">
      <c r="A89" s="289" t="s">
        <v>458</v>
      </c>
      <c r="B89" s="289" t="s">
        <v>179</v>
      </c>
      <c r="C89" s="289" t="s">
        <v>181</v>
      </c>
      <c r="D89" s="289" t="str">
        <f t="shared" si="9"/>
        <v>11-1-2</v>
      </c>
      <c r="E89" s="351" t="s">
        <v>180</v>
      </c>
      <c r="F89" s="351" t="s">
        <v>180</v>
      </c>
      <c r="G89" s="353"/>
      <c r="H89" s="289" t="s">
        <v>429</v>
      </c>
      <c r="I89" s="289" t="str">
        <f>VLOOKUP(D1:D506,PGM!E1:J722,6,0)</f>
        <v/>
      </c>
      <c r="J89" s="352">
        <f>VLOOKUP(D1:D506,'PGM (入力用)'!E1:I7010,5,0)</f>
        <v>0</v>
      </c>
      <c r="K89" s="242">
        <f t="shared" si="10"/>
        <v>99999</v>
      </c>
      <c r="L89" s="242">
        <f t="shared" si="11"/>
        <v>99999</v>
      </c>
      <c r="M89" s="290" t="str">
        <f t="shared" si="13"/>
        <v/>
      </c>
      <c r="N89" s="349"/>
      <c r="O89" s="349"/>
      <c r="P89" s="349"/>
      <c r="Q89" s="350"/>
    </row>
    <row r="90" spans="1:17" ht="16.149999999999999" customHeight="1">
      <c r="A90" s="289" t="s">
        <v>458</v>
      </c>
      <c r="B90" s="289" t="s">
        <v>179</v>
      </c>
      <c r="C90" s="289" t="s">
        <v>184</v>
      </c>
      <c r="D90" s="289" t="str">
        <f t="shared" si="9"/>
        <v>11-1-5</v>
      </c>
      <c r="E90" s="351" t="s">
        <v>180</v>
      </c>
      <c r="F90" s="351" t="s">
        <v>180</v>
      </c>
      <c r="G90" s="353"/>
      <c r="H90" s="289" t="s">
        <v>429</v>
      </c>
      <c r="I90" s="289" t="str">
        <f>VLOOKUP(D1:D506,PGM!E1:J722,6,0)</f>
        <v/>
      </c>
      <c r="J90" s="352">
        <f>VLOOKUP(D1:D506,'PGM (入力用)'!E1:I7010,5,0)</f>
        <v>0</v>
      </c>
      <c r="K90" s="242">
        <f t="shared" si="10"/>
        <v>99999</v>
      </c>
      <c r="L90" s="242">
        <f t="shared" si="11"/>
        <v>99999</v>
      </c>
      <c r="M90" s="290" t="str">
        <f t="shared" si="13"/>
        <v/>
      </c>
      <c r="N90" s="349"/>
      <c r="O90" s="349"/>
      <c r="P90" s="349"/>
      <c r="Q90" s="350"/>
    </row>
    <row r="91" spans="1:17" ht="16.149999999999999" customHeight="1">
      <c r="A91" s="289" t="s">
        <v>458</v>
      </c>
      <c r="B91" s="289" t="s">
        <v>179</v>
      </c>
      <c r="C91" s="289" t="s">
        <v>179</v>
      </c>
      <c r="D91" s="289" t="str">
        <f t="shared" si="9"/>
        <v>11-1-1</v>
      </c>
      <c r="E91" s="351" t="s">
        <v>180</v>
      </c>
      <c r="F91" s="351" t="s">
        <v>180</v>
      </c>
      <c r="G91" s="353"/>
      <c r="H91" s="289" t="s">
        <v>429</v>
      </c>
      <c r="I91" s="289" t="str">
        <f>VLOOKUP(D1:D506,PGM!E1:J722,6,0)</f>
        <v/>
      </c>
      <c r="J91" s="352">
        <f>VLOOKUP(D1:D506,'PGM (入力用)'!E1:I7010,5,0)</f>
        <v>0</v>
      </c>
      <c r="K91" s="242">
        <f t="shared" si="10"/>
        <v>99999</v>
      </c>
      <c r="L91" s="242">
        <f t="shared" si="11"/>
        <v>99999</v>
      </c>
      <c r="M91" s="290" t="str">
        <f t="shared" si="13"/>
        <v/>
      </c>
      <c r="N91" s="349"/>
      <c r="O91" s="349"/>
      <c r="P91" s="349"/>
      <c r="Q91" s="350"/>
    </row>
    <row r="92" spans="1:17" ht="16.149999999999999" customHeight="1">
      <c r="A92" s="289" t="s">
        <v>458</v>
      </c>
      <c r="B92" s="289" t="s">
        <v>179</v>
      </c>
      <c r="C92" s="289" t="s">
        <v>185</v>
      </c>
      <c r="D92" s="289" t="str">
        <f t="shared" si="9"/>
        <v>11-1-6</v>
      </c>
      <c r="E92" s="351" t="s">
        <v>180</v>
      </c>
      <c r="F92" s="351" t="s">
        <v>180</v>
      </c>
      <c r="G92" s="353"/>
      <c r="H92" s="289" t="s">
        <v>429</v>
      </c>
      <c r="I92" s="289" t="str">
        <f>VLOOKUP(D1:D506,PGM!E1:J722,6,0)</f>
        <v/>
      </c>
      <c r="J92" s="352">
        <f>VLOOKUP(D1:D506,'PGM (入力用)'!E1:I7010,5,0)</f>
        <v>0</v>
      </c>
      <c r="K92" s="242">
        <f t="shared" si="10"/>
        <v>99999</v>
      </c>
      <c r="L92" s="242">
        <f t="shared" si="11"/>
        <v>99999</v>
      </c>
      <c r="M92" s="290" t="str">
        <f t="shared" si="13"/>
        <v/>
      </c>
      <c r="N92" s="349"/>
      <c r="O92" s="349"/>
      <c r="P92" s="349"/>
      <c r="Q92" s="350"/>
    </row>
    <row r="93" spans="1:17" ht="16.149999999999999" customHeight="1">
      <c r="A93" s="289" t="s">
        <v>458</v>
      </c>
      <c r="B93" s="289" t="s">
        <v>179</v>
      </c>
      <c r="C93" s="289" t="s">
        <v>186</v>
      </c>
      <c r="D93" s="289" t="str">
        <f t="shared" si="9"/>
        <v>11-1-7</v>
      </c>
      <c r="E93" s="351" t="s">
        <v>180</v>
      </c>
      <c r="F93" s="351" t="s">
        <v>180</v>
      </c>
      <c r="G93" s="353"/>
      <c r="H93" s="289" t="s">
        <v>429</v>
      </c>
      <c r="I93" s="289" t="str">
        <f>VLOOKUP(D1:D506,PGM!E1:J722,6,0)</f>
        <v/>
      </c>
      <c r="J93" s="352">
        <f>VLOOKUP(D1:D506,'PGM (入力用)'!E1:I7010,5,0)</f>
        <v>0</v>
      </c>
      <c r="K93" s="242">
        <f t="shared" si="10"/>
        <v>99999</v>
      </c>
      <c r="L93" s="242">
        <f t="shared" si="11"/>
        <v>99999</v>
      </c>
      <c r="M93" s="290" t="str">
        <f t="shared" si="13"/>
        <v/>
      </c>
      <c r="N93" s="349"/>
      <c r="O93" s="349"/>
      <c r="P93" s="349"/>
      <c r="Q93" s="350"/>
    </row>
    <row r="94" spans="1:17" ht="16.149999999999999" customHeight="1">
      <c r="A94" s="289" t="s">
        <v>148</v>
      </c>
      <c r="B94" s="289" t="s">
        <v>179</v>
      </c>
      <c r="C94" s="289" t="s">
        <v>182</v>
      </c>
      <c r="D94" s="289" t="str">
        <f t="shared" si="9"/>
        <v>41-1-3</v>
      </c>
      <c r="E94" s="351" t="s">
        <v>255</v>
      </c>
      <c r="F94" s="351" t="s">
        <v>507</v>
      </c>
      <c r="G94" s="351" t="s">
        <v>508</v>
      </c>
      <c r="H94" s="289" t="s">
        <v>439</v>
      </c>
      <c r="I94" s="289" t="str">
        <f>VLOOKUP(D1:D506,PGM!E1:J722,6,0)</f>
        <v/>
      </c>
      <c r="J94" s="352">
        <f>VLOOKUP(D1:D506,'PGM (入力用)'!E1:I7010,5,0)</f>
        <v>0</v>
      </c>
      <c r="K94" s="242">
        <f t="shared" si="10"/>
        <v>99999</v>
      </c>
      <c r="L94" s="242">
        <f t="shared" si="11"/>
        <v>99999</v>
      </c>
      <c r="M94" s="290" t="str">
        <f t="shared" ref="M94:M100" si="14">IF(L94=99999,"",RANK(L94,L$94:L$100,1))</f>
        <v/>
      </c>
      <c r="N94" s="349"/>
      <c r="O94" s="349"/>
      <c r="P94" s="349"/>
      <c r="Q94" s="350"/>
    </row>
    <row r="95" spans="1:17" ht="16.149999999999999" customHeight="1">
      <c r="A95" s="289" t="s">
        <v>148</v>
      </c>
      <c r="B95" s="289" t="s">
        <v>179</v>
      </c>
      <c r="C95" s="289" t="s">
        <v>183</v>
      </c>
      <c r="D95" s="289" t="str">
        <f t="shared" si="9"/>
        <v>41-1-4</v>
      </c>
      <c r="E95" s="351" t="s">
        <v>11</v>
      </c>
      <c r="F95" s="351" t="s">
        <v>509</v>
      </c>
      <c r="G95" s="351" t="s">
        <v>510</v>
      </c>
      <c r="H95" s="289" t="s">
        <v>439</v>
      </c>
      <c r="I95" s="289" t="str">
        <f>VLOOKUP(D1:D506,PGM!E1:J722,6,0)</f>
        <v/>
      </c>
      <c r="J95" s="352">
        <f>VLOOKUP(D1:D506,'PGM (入力用)'!E1:I7010,5,0)</f>
        <v>0</v>
      </c>
      <c r="K95" s="242">
        <f t="shared" si="10"/>
        <v>99999</v>
      </c>
      <c r="L95" s="242">
        <f t="shared" si="11"/>
        <v>99999</v>
      </c>
      <c r="M95" s="290" t="str">
        <f t="shared" si="14"/>
        <v/>
      </c>
      <c r="N95" s="349"/>
      <c r="O95" s="349"/>
      <c r="P95" s="349"/>
      <c r="Q95" s="350"/>
    </row>
    <row r="96" spans="1:17" ht="16.149999999999999" customHeight="1">
      <c r="A96" s="289" t="s">
        <v>148</v>
      </c>
      <c r="B96" s="289" t="s">
        <v>179</v>
      </c>
      <c r="C96" s="289" t="s">
        <v>181</v>
      </c>
      <c r="D96" s="289" t="str">
        <f t="shared" si="9"/>
        <v>41-1-2</v>
      </c>
      <c r="E96" s="351" t="s">
        <v>180</v>
      </c>
      <c r="F96" s="351" t="s">
        <v>180</v>
      </c>
      <c r="G96" s="353"/>
      <c r="H96" s="289" t="s">
        <v>439</v>
      </c>
      <c r="I96" s="289" t="str">
        <f>VLOOKUP(D1:D506,PGM!E1:J722,6,0)</f>
        <v/>
      </c>
      <c r="J96" s="352">
        <f>VLOOKUP(D1:D506,'PGM (入力用)'!E1:I7010,5,0)</f>
        <v>0</v>
      </c>
      <c r="K96" s="242">
        <f t="shared" si="10"/>
        <v>99999</v>
      </c>
      <c r="L96" s="242">
        <f t="shared" si="11"/>
        <v>99999</v>
      </c>
      <c r="M96" s="290" t="str">
        <f t="shared" si="14"/>
        <v/>
      </c>
      <c r="N96" s="349"/>
      <c r="O96" s="349"/>
      <c r="P96" s="349"/>
      <c r="Q96" s="350"/>
    </row>
    <row r="97" spans="1:17" ht="16.149999999999999" customHeight="1">
      <c r="A97" s="289" t="s">
        <v>148</v>
      </c>
      <c r="B97" s="289" t="s">
        <v>179</v>
      </c>
      <c r="C97" s="289" t="s">
        <v>184</v>
      </c>
      <c r="D97" s="289" t="str">
        <f t="shared" si="9"/>
        <v>41-1-5</v>
      </c>
      <c r="E97" s="351" t="s">
        <v>180</v>
      </c>
      <c r="F97" s="351" t="s">
        <v>180</v>
      </c>
      <c r="G97" s="353"/>
      <c r="H97" s="289" t="s">
        <v>439</v>
      </c>
      <c r="I97" s="289" t="str">
        <f>VLOOKUP(D1:D506,PGM!E1:J722,6,0)</f>
        <v/>
      </c>
      <c r="J97" s="352">
        <f>VLOOKUP(D1:D506,'PGM (入力用)'!E1:I7010,5,0)</f>
        <v>0</v>
      </c>
      <c r="K97" s="242">
        <f t="shared" si="10"/>
        <v>99999</v>
      </c>
      <c r="L97" s="242">
        <f t="shared" si="11"/>
        <v>99999</v>
      </c>
      <c r="M97" s="290" t="str">
        <f t="shared" si="14"/>
        <v/>
      </c>
      <c r="N97" s="349"/>
      <c r="O97" s="349"/>
      <c r="P97" s="349"/>
      <c r="Q97" s="350"/>
    </row>
    <row r="98" spans="1:17" ht="16.149999999999999" customHeight="1">
      <c r="A98" s="289" t="s">
        <v>148</v>
      </c>
      <c r="B98" s="289" t="s">
        <v>179</v>
      </c>
      <c r="C98" s="289" t="s">
        <v>179</v>
      </c>
      <c r="D98" s="289" t="str">
        <f t="shared" si="9"/>
        <v>41-1-1</v>
      </c>
      <c r="E98" s="351" t="s">
        <v>180</v>
      </c>
      <c r="F98" s="351" t="s">
        <v>180</v>
      </c>
      <c r="G98" s="353"/>
      <c r="H98" s="289" t="s">
        <v>439</v>
      </c>
      <c r="I98" s="289" t="str">
        <f>VLOOKUP(D1:D506,PGM!E1:J722,6,0)</f>
        <v/>
      </c>
      <c r="J98" s="352">
        <f>VLOOKUP(D1:D506,'PGM (入力用)'!E1:I7010,5,0)</f>
        <v>0</v>
      </c>
      <c r="K98" s="242">
        <f t="shared" si="10"/>
        <v>99999</v>
      </c>
      <c r="L98" s="242">
        <f t="shared" si="11"/>
        <v>99999</v>
      </c>
      <c r="M98" s="290" t="str">
        <f t="shared" si="14"/>
        <v/>
      </c>
      <c r="N98" s="349"/>
      <c r="O98" s="349"/>
      <c r="P98" s="349"/>
      <c r="Q98" s="350"/>
    </row>
    <row r="99" spans="1:17" ht="16.149999999999999" customHeight="1">
      <c r="A99" s="289" t="s">
        <v>148</v>
      </c>
      <c r="B99" s="289" t="s">
        <v>179</v>
      </c>
      <c r="C99" s="289" t="s">
        <v>185</v>
      </c>
      <c r="D99" s="289" t="str">
        <f t="shared" si="9"/>
        <v>41-1-6</v>
      </c>
      <c r="E99" s="351" t="s">
        <v>180</v>
      </c>
      <c r="F99" s="351" t="s">
        <v>180</v>
      </c>
      <c r="G99" s="353"/>
      <c r="H99" s="289" t="s">
        <v>439</v>
      </c>
      <c r="I99" s="289" t="str">
        <f>VLOOKUP(D1:D506,PGM!E1:J722,6,0)</f>
        <v/>
      </c>
      <c r="J99" s="352">
        <f>VLOOKUP(D1:D506,'PGM (入力用)'!E1:I7010,5,0)</f>
        <v>0</v>
      </c>
      <c r="K99" s="242">
        <f t="shared" si="10"/>
        <v>99999</v>
      </c>
      <c r="L99" s="242">
        <f t="shared" si="11"/>
        <v>99999</v>
      </c>
      <c r="M99" s="290" t="str">
        <f t="shared" si="14"/>
        <v/>
      </c>
      <c r="N99" s="349"/>
      <c r="O99" s="349"/>
      <c r="P99" s="349"/>
      <c r="Q99" s="350"/>
    </row>
    <row r="100" spans="1:17" ht="16.149999999999999" customHeight="1">
      <c r="A100" s="289" t="s">
        <v>148</v>
      </c>
      <c r="B100" s="289" t="s">
        <v>179</v>
      </c>
      <c r="C100" s="289" t="s">
        <v>186</v>
      </c>
      <c r="D100" s="289" t="str">
        <f t="shared" si="9"/>
        <v>41-1-7</v>
      </c>
      <c r="E100" s="351" t="s">
        <v>180</v>
      </c>
      <c r="F100" s="351" t="s">
        <v>180</v>
      </c>
      <c r="G100" s="353"/>
      <c r="H100" s="289" t="s">
        <v>439</v>
      </c>
      <c r="I100" s="289" t="str">
        <f>VLOOKUP(D1:D506,PGM!E1:J722,6,0)</f>
        <v/>
      </c>
      <c r="J100" s="352">
        <f>VLOOKUP(D1:D506,'PGM (入力用)'!E1:I7010,5,0)</f>
        <v>0</v>
      </c>
      <c r="K100" s="242">
        <f t="shared" si="10"/>
        <v>99999</v>
      </c>
      <c r="L100" s="242">
        <f t="shared" si="11"/>
        <v>99999</v>
      </c>
      <c r="M100" s="290" t="str">
        <f t="shared" si="14"/>
        <v/>
      </c>
      <c r="N100" s="349"/>
      <c r="O100" s="349"/>
      <c r="P100" s="349"/>
      <c r="Q100" s="350"/>
    </row>
    <row r="101" spans="1:17" ht="16.149999999999999" customHeight="1">
      <c r="A101" s="289" t="s">
        <v>181</v>
      </c>
      <c r="B101" s="289" t="s">
        <v>181</v>
      </c>
      <c r="C101" s="289" t="s">
        <v>182</v>
      </c>
      <c r="D101" s="289" t="str">
        <f t="shared" si="9"/>
        <v>2-2-3</v>
      </c>
      <c r="E101" s="354" t="s">
        <v>11</v>
      </c>
      <c r="F101" s="354" t="s">
        <v>511</v>
      </c>
      <c r="G101" s="354" t="s">
        <v>512</v>
      </c>
      <c r="H101" s="289" t="s">
        <v>375</v>
      </c>
      <c r="I101" s="289" t="str">
        <f>VLOOKUP(D1:D506,PGM!E1:J722,6,0)</f>
        <v/>
      </c>
      <c r="J101" s="352">
        <f>VLOOKUP(D1:D506,'PGM (入力用)'!E1:I7010,5,0)</f>
        <v>0</v>
      </c>
      <c r="K101" s="242">
        <f t="shared" si="10"/>
        <v>99999</v>
      </c>
      <c r="L101" s="242">
        <f t="shared" si="11"/>
        <v>99999</v>
      </c>
      <c r="M101" s="290" t="str">
        <f t="shared" ref="M101:M114" si="15">IF(L101=99999,"",RANK(L101,L$101:L$114,1))</f>
        <v/>
      </c>
      <c r="N101" s="349"/>
      <c r="O101" s="349"/>
      <c r="P101" s="349"/>
      <c r="Q101" s="350"/>
    </row>
    <row r="102" spans="1:17" ht="16.149999999999999" customHeight="1">
      <c r="A102" s="289" t="s">
        <v>181</v>
      </c>
      <c r="B102" s="289" t="s">
        <v>181</v>
      </c>
      <c r="C102" s="289" t="s">
        <v>183</v>
      </c>
      <c r="D102" s="289" t="str">
        <f t="shared" si="9"/>
        <v>2-2-4</v>
      </c>
      <c r="E102" s="354" t="s">
        <v>255</v>
      </c>
      <c r="F102" s="354" t="s">
        <v>513</v>
      </c>
      <c r="G102" s="354" t="s">
        <v>514</v>
      </c>
      <c r="H102" s="289" t="s">
        <v>375</v>
      </c>
      <c r="I102" s="289" t="str">
        <f>VLOOKUP(D1:D506,PGM!E1:J722,6,0)</f>
        <v/>
      </c>
      <c r="J102" s="352">
        <f>VLOOKUP(D1:D506,'PGM (入力用)'!E1:I7010,5,0)</f>
        <v>0</v>
      </c>
      <c r="K102" s="242">
        <f t="shared" si="10"/>
        <v>99999</v>
      </c>
      <c r="L102" s="242">
        <f t="shared" si="11"/>
        <v>99999</v>
      </c>
      <c r="M102" s="290" t="str">
        <f t="shared" si="15"/>
        <v/>
      </c>
      <c r="N102" s="349"/>
      <c r="O102" s="349"/>
      <c r="P102" s="349"/>
      <c r="Q102" s="350"/>
    </row>
    <row r="103" spans="1:17" ht="16.149999999999999" customHeight="1">
      <c r="A103" s="289" t="s">
        <v>181</v>
      </c>
      <c r="B103" s="289" t="s">
        <v>181</v>
      </c>
      <c r="C103" s="289" t="s">
        <v>181</v>
      </c>
      <c r="D103" s="289" t="str">
        <f t="shared" si="9"/>
        <v>2-2-2</v>
      </c>
      <c r="E103" s="354" t="s">
        <v>372</v>
      </c>
      <c r="F103" s="354" t="s">
        <v>515</v>
      </c>
      <c r="G103" s="354" t="s">
        <v>516</v>
      </c>
      <c r="H103" s="289" t="s">
        <v>375</v>
      </c>
      <c r="I103" s="289" t="str">
        <f>VLOOKUP(D1:D506,PGM!E1:J722,6,0)</f>
        <v/>
      </c>
      <c r="J103" s="352">
        <f>VLOOKUP(D1:D506,'PGM (入力用)'!E1:I7010,5,0)</f>
        <v>0</v>
      </c>
      <c r="K103" s="242">
        <f t="shared" si="10"/>
        <v>99999</v>
      </c>
      <c r="L103" s="242">
        <f t="shared" si="11"/>
        <v>99999</v>
      </c>
      <c r="M103" s="290" t="str">
        <f t="shared" si="15"/>
        <v/>
      </c>
      <c r="N103" s="349"/>
      <c r="O103" s="349"/>
      <c r="P103" s="349"/>
      <c r="Q103" s="350"/>
    </row>
    <row r="104" spans="1:17" ht="16.149999999999999" customHeight="1">
      <c r="A104" s="289" t="s">
        <v>181</v>
      </c>
      <c r="B104" s="289" t="s">
        <v>181</v>
      </c>
      <c r="C104" s="289" t="s">
        <v>184</v>
      </c>
      <c r="D104" s="289" t="str">
        <f t="shared" si="9"/>
        <v>2-2-5</v>
      </c>
      <c r="E104" s="351" t="s">
        <v>11</v>
      </c>
      <c r="F104" s="354" t="s">
        <v>517</v>
      </c>
      <c r="G104" s="354" t="s">
        <v>518</v>
      </c>
      <c r="H104" s="289" t="s">
        <v>375</v>
      </c>
      <c r="I104" s="289" t="str">
        <f>VLOOKUP(D1:D506,PGM!E1:J722,6,0)</f>
        <v/>
      </c>
      <c r="J104" s="352">
        <f>VLOOKUP(D1:D506,'PGM (入力用)'!E1:I7010,5,0)</f>
        <v>0</v>
      </c>
      <c r="K104" s="242">
        <f t="shared" si="10"/>
        <v>99999</v>
      </c>
      <c r="L104" s="242">
        <f t="shared" si="11"/>
        <v>99999</v>
      </c>
      <c r="M104" s="290" t="str">
        <f t="shared" si="15"/>
        <v/>
      </c>
      <c r="N104" s="349"/>
      <c r="O104" s="349"/>
      <c r="P104" s="349"/>
      <c r="Q104" s="350"/>
    </row>
    <row r="105" spans="1:17" ht="16.149999999999999" customHeight="1">
      <c r="A105" s="289" t="s">
        <v>181</v>
      </c>
      <c r="B105" s="289" t="s">
        <v>181</v>
      </c>
      <c r="C105" s="289" t="s">
        <v>179</v>
      </c>
      <c r="D105" s="289" t="str">
        <f t="shared" si="9"/>
        <v>2-2-1</v>
      </c>
      <c r="E105" s="351" t="s">
        <v>180</v>
      </c>
      <c r="F105" s="351" t="s">
        <v>180</v>
      </c>
      <c r="G105" s="353"/>
      <c r="H105" s="289" t="s">
        <v>375</v>
      </c>
      <c r="I105" s="289" t="str">
        <f>VLOOKUP(D1:D506,PGM!E1:J722,6,0)</f>
        <v/>
      </c>
      <c r="J105" s="352">
        <f>VLOOKUP(D1:D506,'PGM (入力用)'!E1:I7010,5,0)</f>
        <v>0</v>
      </c>
      <c r="K105" s="242">
        <f t="shared" si="10"/>
        <v>99999</v>
      </c>
      <c r="L105" s="242">
        <f t="shared" si="11"/>
        <v>99999</v>
      </c>
      <c r="M105" s="290" t="str">
        <f t="shared" si="15"/>
        <v/>
      </c>
      <c r="N105" s="349"/>
      <c r="O105" s="349"/>
      <c r="P105" s="349"/>
      <c r="Q105" s="350"/>
    </row>
    <row r="106" spans="1:17" ht="16.149999999999999" customHeight="1">
      <c r="A106" s="289" t="s">
        <v>181</v>
      </c>
      <c r="B106" s="289" t="s">
        <v>181</v>
      </c>
      <c r="C106" s="289" t="s">
        <v>185</v>
      </c>
      <c r="D106" s="289" t="str">
        <f t="shared" si="9"/>
        <v>2-2-6</v>
      </c>
      <c r="E106" s="351" t="s">
        <v>180</v>
      </c>
      <c r="F106" s="351" t="s">
        <v>180</v>
      </c>
      <c r="G106" s="349"/>
      <c r="H106" s="289" t="s">
        <v>375</v>
      </c>
      <c r="I106" s="289" t="str">
        <f>VLOOKUP(D1:D506,PGM!E1:J722,6,0)</f>
        <v/>
      </c>
      <c r="J106" s="352">
        <f>VLOOKUP(D1:D506,'PGM (入力用)'!E1:I7010,5,0)</f>
        <v>0</v>
      </c>
      <c r="K106" s="242">
        <f t="shared" si="10"/>
        <v>99999</v>
      </c>
      <c r="L106" s="242">
        <f t="shared" si="11"/>
        <v>99999</v>
      </c>
      <c r="M106" s="290" t="str">
        <f t="shared" si="15"/>
        <v/>
      </c>
      <c r="N106" s="349"/>
      <c r="O106" s="349"/>
      <c r="P106" s="349"/>
      <c r="Q106" s="350"/>
    </row>
    <row r="107" spans="1:17" ht="16.149999999999999" customHeight="1">
      <c r="A107" s="289" t="s">
        <v>181</v>
      </c>
      <c r="B107" s="289" t="s">
        <v>181</v>
      </c>
      <c r="C107" s="289" t="s">
        <v>186</v>
      </c>
      <c r="D107" s="289" t="str">
        <f t="shared" si="9"/>
        <v>2-2-7</v>
      </c>
      <c r="E107" s="351" t="s">
        <v>180</v>
      </c>
      <c r="F107" s="351" t="s">
        <v>180</v>
      </c>
      <c r="G107" s="349"/>
      <c r="H107" s="289" t="s">
        <v>375</v>
      </c>
      <c r="I107" s="289" t="str">
        <f>VLOOKUP(D1:D506,PGM!E1:J722,6,0)</f>
        <v/>
      </c>
      <c r="J107" s="352">
        <f>VLOOKUP(D1:D506,'PGM (入力用)'!E1:I7010,5,0)</f>
        <v>0</v>
      </c>
      <c r="K107" s="242">
        <f t="shared" si="10"/>
        <v>99999</v>
      </c>
      <c r="L107" s="242">
        <f t="shared" si="11"/>
        <v>99999</v>
      </c>
      <c r="M107" s="290" t="str">
        <f t="shared" si="15"/>
        <v/>
      </c>
      <c r="N107" s="349"/>
      <c r="O107" s="349"/>
      <c r="P107" s="349"/>
      <c r="Q107" s="350"/>
    </row>
    <row r="108" spans="1:17" ht="16.149999999999999" customHeight="1">
      <c r="A108" s="289" t="s">
        <v>181</v>
      </c>
      <c r="B108" s="289" t="s">
        <v>179</v>
      </c>
      <c r="C108" s="289" t="s">
        <v>182</v>
      </c>
      <c r="D108" s="289" t="str">
        <f t="shared" si="9"/>
        <v>2-1-3</v>
      </c>
      <c r="E108" s="351" t="s">
        <v>369</v>
      </c>
      <c r="F108" s="354" t="s">
        <v>33</v>
      </c>
      <c r="G108" s="354" t="s">
        <v>519</v>
      </c>
      <c r="H108" s="289" t="s">
        <v>375</v>
      </c>
      <c r="I108" s="289" t="str">
        <f>VLOOKUP(D1:D506,PGM!E1:J722,6,0)</f>
        <v/>
      </c>
      <c r="J108" s="352">
        <f>VLOOKUP(D1:D506,'PGM (入力用)'!E1:I7010,5,0)</f>
        <v>0</v>
      </c>
      <c r="K108" s="242">
        <f t="shared" si="10"/>
        <v>99999</v>
      </c>
      <c r="L108" s="242">
        <f t="shared" si="11"/>
        <v>99999</v>
      </c>
      <c r="M108" s="290" t="str">
        <f t="shared" si="15"/>
        <v/>
      </c>
      <c r="N108" s="349"/>
      <c r="O108" s="349"/>
      <c r="P108" s="349"/>
      <c r="Q108" s="350"/>
    </row>
    <row r="109" spans="1:17" ht="16.149999999999999" customHeight="1">
      <c r="A109" s="289" t="s">
        <v>181</v>
      </c>
      <c r="B109" s="289" t="s">
        <v>179</v>
      </c>
      <c r="C109" s="289" t="s">
        <v>183</v>
      </c>
      <c r="D109" s="289" t="str">
        <f t="shared" si="9"/>
        <v>2-1-4</v>
      </c>
      <c r="E109" s="351" t="s">
        <v>372</v>
      </c>
      <c r="F109" s="354" t="s">
        <v>520</v>
      </c>
      <c r="G109" s="354" t="s">
        <v>521</v>
      </c>
      <c r="H109" s="289" t="s">
        <v>375</v>
      </c>
      <c r="I109" s="289" t="str">
        <f>VLOOKUP(D1:D506,PGM!E1:J722,6,0)</f>
        <v/>
      </c>
      <c r="J109" s="352">
        <f>VLOOKUP(D1:D506,'PGM (入力用)'!E1:I7010,5,0)</f>
        <v>0</v>
      </c>
      <c r="K109" s="242">
        <f t="shared" si="10"/>
        <v>99999</v>
      </c>
      <c r="L109" s="242">
        <f t="shared" si="11"/>
        <v>99999</v>
      </c>
      <c r="M109" s="290" t="str">
        <f t="shared" si="15"/>
        <v/>
      </c>
      <c r="N109" s="349"/>
      <c r="O109" s="349"/>
      <c r="P109" s="349"/>
      <c r="Q109" s="350"/>
    </row>
    <row r="110" spans="1:17" ht="16.149999999999999" customHeight="1">
      <c r="A110" s="289" t="s">
        <v>181</v>
      </c>
      <c r="B110" s="289" t="s">
        <v>179</v>
      </c>
      <c r="C110" s="289" t="s">
        <v>181</v>
      </c>
      <c r="D110" s="289" t="str">
        <f t="shared" si="9"/>
        <v>2-1-2</v>
      </c>
      <c r="E110" s="351" t="s">
        <v>255</v>
      </c>
      <c r="F110" s="354" t="s">
        <v>522</v>
      </c>
      <c r="G110" s="354" t="s">
        <v>523</v>
      </c>
      <c r="H110" s="289" t="s">
        <v>375</v>
      </c>
      <c r="I110" s="289" t="str">
        <f>VLOOKUP(D1:D506,PGM!E1:J722,6,0)</f>
        <v/>
      </c>
      <c r="J110" s="352">
        <f>VLOOKUP(D1:D506,'PGM (入力用)'!E1:I7010,5,0)</f>
        <v>0</v>
      </c>
      <c r="K110" s="242">
        <f t="shared" si="10"/>
        <v>99999</v>
      </c>
      <c r="L110" s="242">
        <f t="shared" si="11"/>
        <v>99999</v>
      </c>
      <c r="M110" s="290" t="str">
        <f t="shared" si="15"/>
        <v/>
      </c>
      <c r="N110" s="349"/>
      <c r="O110" s="349"/>
      <c r="P110" s="349"/>
      <c r="Q110" s="350"/>
    </row>
    <row r="111" spans="1:17" ht="16.149999999999999" customHeight="1">
      <c r="A111" s="289" t="s">
        <v>181</v>
      </c>
      <c r="B111" s="289" t="s">
        <v>179</v>
      </c>
      <c r="C111" s="289" t="s">
        <v>184</v>
      </c>
      <c r="D111" s="289" t="str">
        <f t="shared" si="9"/>
        <v>2-1-5</v>
      </c>
      <c r="E111" s="351" t="s">
        <v>180</v>
      </c>
      <c r="F111" s="351" t="s">
        <v>180</v>
      </c>
      <c r="G111" s="353"/>
      <c r="H111" s="289" t="s">
        <v>375</v>
      </c>
      <c r="I111" s="289" t="str">
        <f>VLOOKUP(D1:D506,PGM!E1:J722,6,0)</f>
        <v/>
      </c>
      <c r="J111" s="352">
        <f>VLOOKUP(D1:D506,'PGM (入力用)'!E1:I7010,5,0)</f>
        <v>0</v>
      </c>
      <c r="K111" s="242">
        <f t="shared" si="10"/>
        <v>99999</v>
      </c>
      <c r="L111" s="242">
        <f t="shared" si="11"/>
        <v>99999</v>
      </c>
      <c r="M111" s="290" t="str">
        <f t="shared" si="15"/>
        <v/>
      </c>
      <c r="N111" s="349"/>
      <c r="O111" s="349"/>
      <c r="P111" s="349"/>
      <c r="Q111" s="350"/>
    </row>
    <row r="112" spans="1:17" ht="16.149999999999999" customHeight="1">
      <c r="A112" s="289" t="s">
        <v>181</v>
      </c>
      <c r="B112" s="289" t="s">
        <v>179</v>
      </c>
      <c r="C112" s="289" t="s">
        <v>179</v>
      </c>
      <c r="D112" s="289" t="str">
        <f t="shared" si="9"/>
        <v>2-1-1</v>
      </c>
      <c r="E112" s="351" t="s">
        <v>180</v>
      </c>
      <c r="F112" s="351" t="s">
        <v>180</v>
      </c>
      <c r="G112" s="353"/>
      <c r="H112" s="289" t="s">
        <v>375</v>
      </c>
      <c r="I112" s="289" t="str">
        <f>VLOOKUP(D1:D506,PGM!E1:J722,6,0)</f>
        <v/>
      </c>
      <c r="J112" s="352">
        <f>VLOOKUP(D1:D506,'PGM (入力用)'!E1:I7010,5,0)</f>
        <v>0</v>
      </c>
      <c r="K112" s="242">
        <f t="shared" si="10"/>
        <v>99999</v>
      </c>
      <c r="L112" s="242">
        <f t="shared" si="11"/>
        <v>99999</v>
      </c>
      <c r="M112" s="290" t="str">
        <f t="shared" si="15"/>
        <v/>
      </c>
      <c r="N112" s="349"/>
      <c r="O112" s="349"/>
      <c r="P112" s="349"/>
      <c r="Q112" s="350"/>
    </row>
    <row r="113" spans="1:17" ht="16.149999999999999" customHeight="1">
      <c r="A113" s="289" t="s">
        <v>181</v>
      </c>
      <c r="B113" s="289" t="s">
        <v>179</v>
      </c>
      <c r="C113" s="289" t="s">
        <v>185</v>
      </c>
      <c r="D113" s="289" t="str">
        <f t="shared" si="9"/>
        <v>2-1-6</v>
      </c>
      <c r="E113" s="351" t="s">
        <v>180</v>
      </c>
      <c r="F113" s="351" t="s">
        <v>180</v>
      </c>
      <c r="G113" s="349"/>
      <c r="H113" s="289" t="s">
        <v>375</v>
      </c>
      <c r="I113" s="289" t="str">
        <f>VLOOKUP(D1:D506,PGM!E1:J722,6,0)</f>
        <v/>
      </c>
      <c r="J113" s="352">
        <f>VLOOKUP(D1:D506,'PGM (入力用)'!E1:I7010,5,0)</f>
        <v>0</v>
      </c>
      <c r="K113" s="242">
        <f t="shared" si="10"/>
        <v>99999</v>
      </c>
      <c r="L113" s="242">
        <f t="shared" si="11"/>
        <v>99999</v>
      </c>
      <c r="M113" s="290" t="str">
        <f t="shared" si="15"/>
        <v/>
      </c>
      <c r="N113" s="349"/>
      <c r="O113" s="349"/>
      <c r="P113" s="349"/>
      <c r="Q113" s="350"/>
    </row>
    <row r="114" spans="1:17" ht="16.149999999999999" customHeight="1">
      <c r="A114" s="289" t="s">
        <v>181</v>
      </c>
      <c r="B114" s="289" t="s">
        <v>179</v>
      </c>
      <c r="C114" s="289" t="s">
        <v>186</v>
      </c>
      <c r="D114" s="289" t="str">
        <f t="shared" si="9"/>
        <v>2-1-7</v>
      </c>
      <c r="E114" s="351" t="s">
        <v>180</v>
      </c>
      <c r="F114" s="351" t="s">
        <v>180</v>
      </c>
      <c r="G114" s="349"/>
      <c r="H114" s="289" t="s">
        <v>375</v>
      </c>
      <c r="I114" s="289" t="str">
        <f>VLOOKUP(D1:D506,PGM!E1:J722,6,0)</f>
        <v/>
      </c>
      <c r="J114" s="352">
        <f>VLOOKUP(D1:D506,'PGM (入力用)'!E1:I7010,5,0)</f>
        <v>0</v>
      </c>
      <c r="K114" s="242">
        <f t="shared" si="10"/>
        <v>99999</v>
      </c>
      <c r="L114" s="242">
        <f t="shared" si="11"/>
        <v>99999</v>
      </c>
      <c r="M114" s="290" t="str">
        <f t="shared" si="15"/>
        <v/>
      </c>
      <c r="N114" s="349"/>
      <c r="O114" s="349"/>
      <c r="P114" s="349"/>
      <c r="Q114" s="350"/>
    </row>
    <row r="115" spans="1:17" ht="16.149999999999999" customHeight="1">
      <c r="A115" s="289" t="s">
        <v>142</v>
      </c>
      <c r="B115" s="289" t="s">
        <v>179</v>
      </c>
      <c r="C115" s="289" t="s">
        <v>182</v>
      </c>
      <c r="D115" s="289" t="str">
        <f t="shared" si="9"/>
        <v>17-1-3</v>
      </c>
      <c r="E115" s="351" t="s">
        <v>11</v>
      </c>
      <c r="F115" s="354" t="s">
        <v>524</v>
      </c>
      <c r="G115" s="354" t="s">
        <v>525</v>
      </c>
      <c r="H115" s="289" t="s">
        <v>459</v>
      </c>
      <c r="I115" s="289" t="str">
        <f>VLOOKUP(D1:D506,PGM!E1:J722,6,0)</f>
        <v/>
      </c>
      <c r="J115" s="352">
        <f>VLOOKUP(D1:D506,'PGM (入力用)'!E1:I7010,5,0)</f>
        <v>0</v>
      </c>
      <c r="K115" s="242">
        <f t="shared" si="10"/>
        <v>99999</v>
      </c>
      <c r="L115" s="242">
        <f t="shared" si="11"/>
        <v>99999</v>
      </c>
      <c r="M115" s="290" t="str">
        <f t="shared" ref="M115:M121" si="16">IF(L115=99999,"",RANK(L115,L$115:L$121,1))</f>
        <v/>
      </c>
      <c r="N115" s="349"/>
      <c r="O115" s="349"/>
      <c r="P115" s="349"/>
      <c r="Q115" s="350"/>
    </row>
    <row r="116" spans="1:17" ht="16.149999999999999" customHeight="1">
      <c r="A116" s="289" t="s">
        <v>142</v>
      </c>
      <c r="B116" s="289" t="s">
        <v>179</v>
      </c>
      <c r="C116" s="289" t="s">
        <v>183</v>
      </c>
      <c r="D116" s="289" t="str">
        <f t="shared" si="9"/>
        <v>17-1-4</v>
      </c>
      <c r="E116" s="351" t="s">
        <v>11</v>
      </c>
      <c r="F116" s="354" t="s">
        <v>526</v>
      </c>
      <c r="G116" s="354" t="s">
        <v>527</v>
      </c>
      <c r="H116" s="289" t="s">
        <v>459</v>
      </c>
      <c r="I116" s="289" t="str">
        <f>VLOOKUP(D1:D506,PGM!E1:J722,6,0)</f>
        <v/>
      </c>
      <c r="J116" s="352">
        <f>VLOOKUP(D1:D506,'PGM (入力用)'!E1:I7010,5,0)</f>
        <v>0</v>
      </c>
      <c r="K116" s="242">
        <f t="shared" si="10"/>
        <v>99999</v>
      </c>
      <c r="L116" s="242">
        <f t="shared" si="11"/>
        <v>99999</v>
      </c>
      <c r="M116" s="290" t="str">
        <f t="shared" si="16"/>
        <v/>
      </c>
      <c r="N116" s="349"/>
      <c r="O116" s="349"/>
      <c r="P116" s="349"/>
      <c r="Q116" s="350"/>
    </row>
    <row r="117" spans="1:17" ht="16.149999999999999" customHeight="1">
      <c r="A117" s="289" t="s">
        <v>142</v>
      </c>
      <c r="B117" s="289" t="s">
        <v>179</v>
      </c>
      <c r="C117" s="289" t="s">
        <v>181</v>
      </c>
      <c r="D117" s="289" t="str">
        <f t="shared" si="9"/>
        <v>17-1-2</v>
      </c>
      <c r="E117" s="289" t="s">
        <v>180</v>
      </c>
      <c r="F117" s="289" t="s">
        <v>180</v>
      </c>
      <c r="G117" s="349"/>
      <c r="H117" s="289" t="s">
        <v>459</v>
      </c>
      <c r="I117" s="289" t="str">
        <f>VLOOKUP(D1:D506,PGM!E1:J722,6,0)</f>
        <v/>
      </c>
      <c r="J117" s="352">
        <f>VLOOKUP(D1:D506,'PGM (入力用)'!E1:I7010,5,0)</f>
        <v>0</v>
      </c>
      <c r="K117" s="242">
        <f t="shared" si="10"/>
        <v>99999</v>
      </c>
      <c r="L117" s="242">
        <f t="shared" si="11"/>
        <v>99999</v>
      </c>
      <c r="M117" s="290" t="str">
        <f t="shared" si="16"/>
        <v/>
      </c>
      <c r="N117" s="349"/>
      <c r="O117" s="349"/>
      <c r="P117" s="349"/>
      <c r="Q117" s="350"/>
    </row>
    <row r="118" spans="1:17" ht="16.149999999999999" customHeight="1">
      <c r="A118" s="289" t="s">
        <v>142</v>
      </c>
      <c r="B118" s="289" t="s">
        <v>179</v>
      </c>
      <c r="C118" s="289" t="s">
        <v>184</v>
      </c>
      <c r="D118" s="289" t="str">
        <f t="shared" si="9"/>
        <v>17-1-5</v>
      </c>
      <c r="E118" s="289" t="s">
        <v>180</v>
      </c>
      <c r="F118" s="289" t="s">
        <v>180</v>
      </c>
      <c r="G118" s="349"/>
      <c r="H118" s="289" t="s">
        <v>459</v>
      </c>
      <c r="I118" s="289" t="str">
        <f>VLOOKUP(D1:D506,PGM!E1:J722,6,0)</f>
        <v/>
      </c>
      <c r="J118" s="352">
        <f>VLOOKUP(D1:D506,'PGM (入力用)'!E1:I7010,5,0)</f>
        <v>0</v>
      </c>
      <c r="K118" s="242">
        <f t="shared" si="10"/>
        <v>99999</v>
      </c>
      <c r="L118" s="242">
        <f t="shared" si="11"/>
        <v>99999</v>
      </c>
      <c r="M118" s="290" t="str">
        <f t="shared" si="16"/>
        <v/>
      </c>
      <c r="N118" s="349"/>
      <c r="O118" s="349"/>
      <c r="P118" s="349"/>
      <c r="Q118" s="350"/>
    </row>
    <row r="119" spans="1:17" ht="16.149999999999999" customHeight="1">
      <c r="A119" s="289" t="s">
        <v>142</v>
      </c>
      <c r="B119" s="289" t="s">
        <v>179</v>
      </c>
      <c r="C119" s="289" t="s">
        <v>179</v>
      </c>
      <c r="D119" s="289" t="str">
        <f t="shared" si="9"/>
        <v>17-1-1</v>
      </c>
      <c r="E119" s="289" t="s">
        <v>180</v>
      </c>
      <c r="F119" s="289" t="s">
        <v>180</v>
      </c>
      <c r="G119" s="349"/>
      <c r="H119" s="289" t="s">
        <v>459</v>
      </c>
      <c r="I119" s="289" t="str">
        <f>VLOOKUP(D1:D506,PGM!E1:J722,6,0)</f>
        <v/>
      </c>
      <c r="J119" s="352">
        <f>VLOOKUP(D1:D506,'PGM (入力用)'!E1:I7010,5,0)</f>
        <v>0</v>
      </c>
      <c r="K119" s="242">
        <f t="shared" si="10"/>
        <v>99999</v>
      </c>
      <c r="L119" s="242">
        <f t="shared" si="11"/>
        <v>99999</v>
      </c>
      <c r="M119" s="290" t="str">
        <f t="shared" si="16"/>
        <v/>
      </c>
      <c r="N119" s="349"/>
      <c r="O119" s="349"/>
      <c r="P119" s="349"/>
      <c r="Q119" s="350"/>
    </row>
    <row r="120" spans="1:17" ht="16.149999999999999" customHeight="1">
      <c r="A120" s="289" t="s">
        <v>142</v>
      </c>
      <c r="B120" s="289" t="s">
        <v>179</v>
      </c>
      <c r="C120" s="289" t="s">
        <v>185</v>
      </c>
      <c r="D120" s="289" t="str">
        <f t="shared" si="9"/>
        <v>17-1-6</v>
      </c>
      <c r="E120" s="289" t="s">
        <v>180</v>
      </c>
      <c r="F120" s="289" t="s">
        <v>180</v>
      </c>
      <c r="G120" s="349"/>
      <c r="H120" s="289" t="s">
        <v>459</v>
      </c>
      <c r="I120" s="289" t="str">
        <f>VLOOKUP(D1:D506,PGM!E1:J722,6,0)</f>
        <v/>
      </c>
      <c r="J120" s="352">
        <f>VLOOKUP(D1:D506,'PGM (入力用)'!E1:I7010,5,0)</f>
        <v>0</v>
      </c>
      <c r="K120" s="242">
        <f t="shared" si="10"/>
        <v>99999</v>
      </c>
      <c r="L120" s="242">
        <f t="shared" si="11"/>
        <v>99999</v>
      </c>
      <c r="M120" s="290" t="str">
        <f t="shared" si="16"/>
        <v/>
      </c>
      <c r="N120" s="349"/>
      <c r="O120" s="349"/>
      <c r="P120" s="349"/>
      <c r="Q120" s="350"/>
    </row>
    <row r="121" spans="1:17" ht="16.149999999999999" customHeight="1">
      <c r="A121" s="289" t="s">
        <v>142</v>
      </c>
      <c r="B121" s="289" t="s">
        <v>179</v>
      </c>
      <c r="C121" s="289" t="s">
        <v>186</v>
      </c>
      <c r="D121" s="289" t="str">
        <f t="shared" si="9"/>
        <v>17-1-7</v>
      </c>
      <c r="E121" s="289" t="s">
        <v>180</v>
      </c>
      <c r="F121" s="289" t="s">
        <v>180</v>
      </c>
      <c r="G121" s="349"/>
      <c r="H121" s="289" t="s">
        <v>459</v>
      </c>
      <c r="I121" s="289" t="str">
        <f>VLOOKUP(D1:D506,PGM!E1:J722,6,0)</f>
        <v/>
      </c>
      <c r="J121" s="352">
        <f>VLOOKUP(D1:D506,'PGM (入力用)'!E1:I7010,5,0)</f>
        <v>0</v>
      </c>
      <c r="K121" s="242">
        <f t="shared" si="10"/>
        <v>99999</v>
      </c>
      <c r="L121" s="242">
        <f t="shared" si="11"/>
        <v>99999</v>
      </c>
      <c r="M121" s="290" t="str">
        <f t="shared" si="16"/>
        <v/>
      </c>
      <c r="N121" s="349"/>
      <c r="O121" s="349"/>
      <c r="P121" s="349"/>
      <c r="Q121" s="350"/>
    </row>
    <row r="122" spans="1:17" ht="16.149999999999999" customHeight="1">
      <c r="A122" s="289" t="s">
        <v>161</v>
      </c>
      <c r="B122" s="289" t="s">
        <v>182</v>
      </c>
      <c r="C122" s="289" t="s">
        <v>182</v>
      </c>
      <c r="D122" s="289" t="str">
        <f t="shared" si="9"/>
        <v>22-3-3</v>
      </c>
      <c r="E122" s="349"/>
      <c r="F122" s="349"/>
      <c r="G122" s="349"/>
      <c r="H122" s="289" t="s">
        <v>383</v>
      </c>
      <c r="I122" s="289" t="str">
        <f>VLOOKUP(D1:D506,PGM!E1:J722,6,0)</f>
        <v/>
      </c>
      <c r="J122" s="352">
        <f>VLOOKUP(D1:D506,'PGM (入力用)'!E1:I7010,5,0)</f>
        <v>0</v>
      </c>
      <c r="K122" s="242">
        <f t="shared" si="10"/>
        <v>99999</v>
      </c>
      <c r="L122" s="242">
        <f t="shared" si="11"/>
        <v>99999</v>
      </c>
      <c r="M122" s="290" t="str">
        <f t="shared" ref="M122:M142" si="17">IF(L122=99999,"",RANK(L122,L$122:L$142,1))</f>
        <v/>
      </c>
      <c r="N122" s="349"/>
      <c r="O122" s="349"/>
      <c r="P122" s="349"/>
      <c r="Q122" s="350"/>
    </row>
    <row r="123" spans="1:17" ht="16.149999999999999" customHeight="1">
      <c r="A123" s="289" t="s">
        <v>161</v>
      </c>
      <c r="B123" s="289" t="s">
        <v>182</v>
      </c>
      <c r="C123" s="289" t="s">
        <v>183</v>
      </c>
      <c r="D123" s="289" t="str">
        <f t="shared" si="9"/>
        <v>22-3-4</v>
      </c>
      <c r="E123" s="353"/>
      <c r="F123" s="353"/>
      <c r="G123" s="353"/>
      <c r="H123" s="289" t="s">
        <v>383</v>
      </c>
      <c r="I123" s="289" t="str">
        <f>VLOOKUP(D1:D506,PGM!E1:J722,6,0)</f>
        <v/>
      </c>
      <c r="J123" s="352">
        <f>VLOOKUP(D1:D506,'PGM (入力用)'!E1:I7010,5,0)</f>
        <v>0</v>
      </c>
      <c r="K123" s="242">
        <f t="shared" si="10"/>
        <v>99999</v>
      </c>
      <c r="L123" s="242">
        <f t="shared" si="11"/>
        <v>99999</v>
      </c>
      <c r="M123" s="290" t="str">
        <f t="shared" si="17"/>
        <v/>
      </c>
      <c r="N123" s="349"/>
      <c r="O123" s="349"/>
      <c r="P123" s="349"/>
      <c r="Q123" s="350"/>
    </row>
    <row r="124" spans="1:17" ht="16.149999999999999" customHeight="1">
      <c r="A124" s="289" t="s">
        <v>161</v>
      </c>
      <c r="B124" s="289" t="s">
        <v>182</v>
      </c>
      <c r="C124" s="289" t="s">
        <v>181</v>
      </c>
      <c r="D124" s="289" t="str">
        <f t="shared" si="9"/>
        <v>22-3-2</v>
      </c>
      <c r="E124" s="349"/>
      <c r="F124" s="349"/>
      <c r="G124" s="349"/>
      <c r="H124" s="289" t="s">
        <v>383</v>
      </c>
      <c r="I124" s="289" t="str">
        <f>VLOOKUP(D1:D506,PGM!E1:J722,6,0)</f>
        <v/>
      </c>
      <c r="J124" s="352">
        <f>VLOOKUP(D1:D506,'PGM (入力用)'!E1:I7010,5,0)</f>
        <v>0</v>
      </c>
      <c r="K124" s="242">
        <f t="shared" si="10"/>
        <v>99999</v>
      </c>
      <c r="L124" s="242">
        <f t="shared" si="11"/>
        <v>99999</v>
      </c>
      <c r="M124" s="290" t="str">
        <f t="shared" si="17"/>
        <v/>
      </c>
      <c r="N124" s="349"/>
      <c r="O124" s="349"/>
      <c r="P124" s="349"/>
      <c r="Q124" s="350"/>
    </row>
    <row r="125" spans="1:17" ht="16.149999999999999" customHeight="1">
      <c r="A125" s="289" t="s">
        <v>161</v>
      </c>
      <c r="B125" s="289" t="s">
        <v>182</v>
      </c>
      <c r="C125" s="289" t="s">
        <v>184</v>
      </c>
      <c r="D125" s="289" t="str">
        <f t="shared" si="9"/>
        <v>22-3-5</v>
      </c>
      <c r="E125" s="349"/>
      <c r="F125" s="349"/>
      <c r="G125" s="349"/>
      <c r="H125" s="289" t="s">
        <v>383</v>
      </c>
      <c r="I125" s="289" t="str">
        <f>VLOOKUP(D1:D506,PGM!E1:J722,6,0)</f>
        <v/>
      </c>
      <c r="J125" s="352">
        <f>VLOOKUP(D1:D506,'PGM (入力用)'!E1:I7010,5,0)</f>
        <v>0</v>
      </c>
      <c r="K125" s="242">
        <f t="shared" si="10"/>
        <v>99999</v>
      </c>
      <c r="L125" s="242">
        <f t="shared" si="11"/>
        <v>99999</v>
      </c>
      <c r="M125" s="290" t="str">
        <f t="shared" si="17"/>
        <v/>
      </c>
      <c r="N125" s="349"/>
      <c r="O125" s="349"/>
      <c r="P125" s="349"/>
      <c r="Q125" s="350"/>
    </row>
    <row r="126" spans="1:17" ht="16.149999999999999" customHeight="1">
      <c r="A126" s="289" t="s">
        <v>161</v>
      </c>
      <c r="B126" s="289" t="s">
        <v>182</v>
      </c>
      <c r="C126" s="289" t="s">
        <v>179</v>
      </c>
      <c r="D126" s="289" t="str">
        <f t="shared" si="9"/>
        <v>22-3-1</v>
      </c>
      <c r="E126" s="353"/>
      <c r="F126" s="353"/>
      <c r="G126" s="353"/>
      <c r="H126" s="289" t="s">
        <v>383</v>
      </c>
      <c r="I126" s="289" t="str">
        <f>VLOOKUP(D1:D506,PGM!E1:J722,6,0)</f>
        <v/>
      </c>
      <c r="J126" s="352">
        <f>VLOOKUP(D1:D506,'PGM (入力用)'!E1:I7010,5,0)</f>
        <v>0</v>
      </c>
      <c r="K126" s="242">
        <f t="shared" si="10"/>
        <v>99999</v>
      </c>
      <c r="L126" s="242">
        <f t="shared" si="11"/>
        <v>99999</v>
      </c>
      <c r="M126" s="290" t="str">
        <f t="shared" si="17"/>
        <v/>
      </c>
      <c r="N126" s="349"/>
      <c r="O126" s="349"/>
      <c r="P126" s="349"/>
      <c r="Q126" s="350"/>
    </row>
    <row r="127" spans="1:17" ht="16.149999999999999" customHeight="1">
      <c r="A127" s="289" t="s">
        <v>161</v>
      </c>
      <c r="B127" s="289" t="s">
        <v>182</v>
      </c>
      <c r="C127" s="289" t="s">
        <v>185</v>
      </c>
      <c r="D127" s="289" t="str">
        <f t="shared" si="9"/>
        <v>22-3-6</v>
      </c>
      <c r="E127" s="349"/>
      <c r="F127" s="349"/>
      <c r="G127" s="349"/>
      <c r="H127" s="289" t="s">
        <v>383</v>
      </c>
      <c r="I127" s="289" t="str">
        <f>VLOOKUP(D1:D506,PGM!E1:J722,6,0)</f>
        <v/>
      </c>
      <c r="J127" s="352">
        <f>VLOOKUP(D1:D506,'PGM (入力用)'!E1:I7010,5,0)</f>
        <v>0</v>
      </c>
      <c r="K127" s="242">
        <f t="shared" si="10"/>
        <v>99999</v>
      </c>
      <c r="L127" s="242">
        <f t="shared" si="11"/>
        <v>99999</v>
      </c>
      <c r="M127" s="290" t="str">
        <f t="shared" si="17"/>
        <v/>
      </c>
      <c r="N127" s="349"/>
      <c r="O127" s="349"/>
      <c r="P127" s="349"/>
      <c r="Q127" s="350"/>
    </row>
    <row r="128" spans="1:17" ht="16.149999999999999" customHeight="1">
      <c r="A128" s="289" t="s">
        <v>161</v>
      </c>
      <c r="B128" s="289" t="s">
        <v>182</v>
      </c>
      <c r="C128" s="289" t="s">
        <v>186</v>
      </c>
      <c r="D128" s="289" t="str">
        <f t="shared" si="9"/>
        <v>22-3-7</v>
      </c>
      <c r="E128" s="349"/>
      <c r="F128" s="349"/>
      <c r="G128" s="349"/>
      <c r="H128" s="289" t="s">
        <v>383</v>
      </c>
      <c r="I128" s="289" t="str">
        <f>VLOOKUP(D1:D506,PGM!E1:J722,6,0)</f>
        <v/>
      </c>
      <c r="J128" s="352">
        <f>VLOOKUP(D1:D506,'PGM (入力用)'!E1:I7010,5,0)</f>
        <v>0</v>
      </c>
      <c r="K128" s="242">
        <f t="shared" si="10"/>
        <v>99999</v>
      </c>
      <c r="L128" s="242">
        <f t="shared" si="11"/>
        <v>99999</v>
      </c>
      <c r="M128" s="290" t="str">
        <f t="shared" si="17"/>
        <v/>
      </c>
      <c r="N128" s="349"/>
      <c r="O128" s="349"/>
      <c r="P128" s="349"/>
      <c r="Q128" s="350"/>
    </row>
    <row r="129" spans="1:17" ht="16.149999999999999" customHeight="1">
      <c r="A129" s="289" t="s">
        <v>161</v>
      </c>
      <c r="B129" s="289" t="s">
        <v>181</v>
      </c>
      <c r="C129" s="289" t="s">
        <v>182</v>
      </c>
      <c r="D129" s="289" t="str">
        <f t="shared" si="9"/>
        <v>22-2-3</v>
      </c>
      <c r="E129" s="353"/>
      <c r="F129" s="353"/>
      <c r="G129" s="353"/>
      <c r="H129" s="289" t="s">
        <v>383</v>
      </c>
      <c r="I129" s="289" t="str">
        <f>VLOOKUP(D1:D506,PGM!E1:J722,6,0)</f>
        <v/>
      </c>
      <c r="J129" s="352">
        <f>VLOOKUP(D1:D506,'PGM (入力用)'!E1:I7010,5,0)</f>
        <v>0</v>
      </c>
      <c r="K129" s="242">
        <f t="shared" si="10"/>
        <v>99999</v>
      </c>
      <c r="L129" s="242">
        <f t="shared" si="11"/>
        <v>99999</v>
      </c>
      <c r="M129" s="290" t="str">
        <f t="shared" si="17"/>
        <v/>
      </c>
      <c r="N129" s="349"/>
      <c r="O129" s="349"/>
      <c r="P129" s="349"/>
      <c r="Q129" s="350"/>
    </row>
    <row r="130" spans="1:17" ht="16.149999999999999" customHeight="1">
      <c r="A130" s="289" t="s">
        <v>161</v>
      </c>
      <c r="B130" s="289" t="s">
        <v>181</v>
      </c>
      <c r="C130" s="289" t="s">
        <v>183</v>
      </c>
      <c r="D130" s="289" t="str">
        <f t="shared" si="9"/>
        <v>22-2-4</v>
      </c>
      <c r="E130" s="353"/>
      <c r="F130" s="353"/>
      <c r="G130" s="353"/>
      <c r="H130" s="289" t="s">
        <v>383</v>
      </c>
      <c r="I130" s="289" t="str">
        <f>VLOOKUP(D1:D506,PGM!E1:J722,6,0)</f>
        <v/>
      </c>
      <c r="J130" s="352">
        <f>VLOOKUP(D1:D506,'PGM (入力用)'!E1:I7010,5,0)</f>
        <v>0</v>
      </c>
      <c r="K130" s="242">
        <f t="shared" si="10"/>
        <v>99999</v>
      </c>
      <c r="L130" s="242">
        <f t="shared" si="11"/>
        <v>99999</v>
      </c>
      <c r="M130" s="290" t="str">
        <f t="shared" si="17"/>
        <v/>
      </c>
      <c r="N130" s="349"/>
      <c r="O130" s="349"/>
      <c r="P130" s="349"/>
      <c r="Q130" s="350"/>
    </row>
    <row r="131" spans="1:17" ht="16.149999999999999" customHeight="1">
      <c r="A131" s="289" t="s">
        <v>161</v>
      </c>
      <c r="B131" s="289" t="s">
        <v>181</v>
      </c>
      <c r="C131" s="289" t="s">
        <v>181</v>
      </c>
      <c r="D131" s="289" t="str">
        <f t="shared" ref="D131:D194" si="18">CONCATENATE(A131,"-",B131,"-",C131)</f>
        <v>22-2-2</v>
      </c>
      <c r="E131" s="349"/>
      <c r="F131" s="349"/>
      <c r="G131" s="349"/>
      <c r="H131" s="289" t="s">
        <v>383</v>
      </c>
      <c r="I131" s="289" t="str">
        <f>VLOOKUP(D1:D506,PGM!E1:J722,6,0)</f>
        <v/>
      </c>
      <c r="J131" s="352">
        <f>VLOOKUP(D1:D506,'PGM (入力用)'!E1:I7010,5,0)</f>
        <v>0</v>
      </c>
      <c r="K131" s="242">
        <f t="shared" ref="K131:K194" si="19">IF(J131&lt;&gt;0,J131,99999)</f>
        <v>99999</v>
      </c>
      <c r="L131" s="242">
        <f t="shared" ref="L131:L194" si="20">K131</f>
        <v>99999</v>
      </c>
      <c r="M131" s="290" t="str">
        <f t="shared" si="17"/>
        <v/>
      </c>
      <c r="N131" s="349"/>
      <c r="O131" s="349"/>
      <c r="P131" s="349"/>
      <c r="Q131" s="350"/>
    </row>
    <row r="132" spans="1:17" ht="16.149999999999999" customHeight="1">
      <c r="A132" s="289" t="s">
        <v>161</v>
      </c>
      <c r="B132" s="289" t="s">
        <v>181</v>
      </c>
      <c r="C132" s="289" t="s">
        <v>184</v>
      </c>
      <c r="D132" s="289" t="str">
        <f t="shared" si="18"/>
        <v>22-2-5</v>
      </c>
      <c r="E132" s="349"/>
      <c r="F132" s="353"/>
      <c r="G132" s="353"/>
      <c r="H132" s="289" t="s">
        <v>383</v>
      </c>
      <c r="I132" s="289" t="str">
        <f>VLOOKUP(D1:D506,PGM!E1:J722,6,0)</f>
        <v/>
      </c>
      <c r="J132" s="352">
        <f>VLOOKUP(D1:D506,'PGM (入力用)'!E1:I7010,5,0)</f>
        <v>0</v>
      </c>
      <c r="K132" s="242">
        <f t="shared" si="19"/>
        <v>99999</v>
      </c>
      <c r="L132" s="242">
        <f t="shared" si="20"/>
        <v>99999</v>
      </c>
      <c r="M132" s="290" t="str">
        <f t="shared" si="17"/>
        <v/>
      </c>
      <c r="N132" s="349"/>
      <c r="O132" s="349"/>
      <c r="P132" s="349"/>
      <c r="Q132" s="350"/>
    </row>
    <row r="133" spans="1:17" ht="16.149999999999999" customHeight="1">
      <c r="A133" s="289" t="s">
        <v>161</v>
      </c>
      <c r="B133" s="289" t="s">
        <v>181</v>
      </c>
      <c r="C133" s="289" t="s">
        <v>179</v>
      </c>
      <c r="D133" s="289" t="str">
        <f t="shared" si="18"/>
        <v>22-2-1</v>
      </c>
      <c r="E133" s="349"/>
      <c r="F133" s="353"/>
      <c r="G133" s="353"/>
      <c r="H133" s="289" t="s">
        <v>383</v>
      </c>
      <c r="I133" s="289" t="str">
        <f>VLOOKUP(D1:D506,PGM!E1:J722,6,0)</f>
        <v/>
      </c>
      <c r="J133" s="352">
        <f>VLOOKUP(D1:D506,'PGM (入力用)'!E1:I7010,5,0)</f>
        <v>0</v>
      </c>
      <c r="K133" s="242">
        <f t="shared" si="19"/>
        <v>99999</v>
      </c>
      <c r="L133" s="242">
        <f t="shared" si="20"/>
        <v>99999</v>
      </c>
      <c r="M133" s="290" t="str">
        <f t="shared" si="17"/>
        <v/>
      </c>
      <c r="N133" s="349"/>
      <c r="O133" s="349"/>
      <c r="P133" s="349"/>
      <c r="Q133" s="350"/>
    </row>
    <row r="134" spans="1:17" ht="16.149999999999999" customHeight="1">
      <c r="A134" s="289" t="s">
        <v>161</v>
      </c>
      <c r="B134" s="289" t="s">
        <v>181</v>
      </c>
      <c r="C134" s="289" t="s">
        <v>185</v>
      </c>
      <c r="D134" s="289" t="str">
        <f t="shared" si="18"/>
        <v>22-2-6</v>
      </c>
      <c r="E134" s="353"/>
      <c r="F134" s="353"/>
      <c r="G134" s="353"/>
      <c r="H134" s="289" t="s">
        <v>383</v>
      </c>
      <c r="I134" s="289" t="str">
        <f>VLOOKUP(D1:D506,PGM!E1:J722,6,0)</f>
        <v/>
      </c>
      <c r="J134" s="352">
        <f>VLOOKUP(D1:D506,'PGM (入力用)'!E1:I7010,5,0)</f>
        <v>0</v>
      </c>
      <c r="K134" s="242">
        <f t="shared" si="19"/>
        <v>99999</v>
      </c>
      <c r="L134" s="242">
        <f t="shared" si="20"/>
        <v>99999</v>
      </c>
      <c r="M134" s="290" t="str">
        <f t="shared" si="17"/>
        <v/>
      </c>
      <c r="N134" s="349"/>
      <c r="O134" s="349"/>
      <c r="P134" s="349"/>
      <c r="Q134" s="350"/>
    </row>
    <row r="135" spans="1:17" ht="16.149999999999999" customHeight="1">
      <c r="A135" s="289" t="s">
        <v>161</v>
      </c>
      <c r="B135" s="289" t="s">
        <v>181</v>
      </c>
      <c r="C135" s="289" t="s">
        <v>186</v>
      </c>
      <c r="D135" s="289" t="str">
        <f t="shared" si="18"/>
        <v>22-2-7</v>
      </c>
      <c r="E135" s="349"/>
      <c r="F135" s="349"/>
      <c r="G135" s="349"/>
      <c r="H135" s="289" t="s">
        <v>383</v>
      </c>
      <c r="I135" s="289" t="str">
        <f>VLOOKUP(D1:D506,PGM!E1:J722,6,0)</f>
        <v/>
      </c>
      <c r="J135" s="352">
        <f>VLOOKUP(D1:D506,'PGM (入力用)'!E1:I7010,5,0)</f>
        <v>0</v>
      </c>
      <c r="K135" s="242">
        <f t="shared" si="19"/>
        <v>99999</v>
      </c>
      <c r="L135" s="242">
        <f t="shared" si="20"/>
        <v>99999</v>
      </c>
      <c r="M135" s="290" t="str">
        <f t="shared" si="17"/>
        <v/>
      </c>
      <c r="N135" s="349"/>
      <c r="O135" s="349"/>
      <c r="P135" s="349"/>
      <c r="Q135" s="350"/>
    </row>
    <row r="136" spans="1:17" ht="16.149999999999999" customHeight="1">
      <c r="A136" s="289" t="s">
        <v>161</v>
      </c>
      <c r="B136" s="289" t="s">
        <v>179</v>
      </c>
      <c r="C136" s="289" t="s">
        <v>182</v>
      </c>
      <c r="D136" s="289" t="str">
        <f t="shared" si="18"/>
        <v>22-1-3</v>
      </c>
      <c r="E136" s="354" t="s">
        <v>11</v>
      </c>
      <c r="F136" s="354" t="s">
        <v>524</v>
      </c>
      <c r="G136" s="354" t="s">
        <v>525</v>
      </c>
      <c r="H136" s="289" t="s">
        <v>383</v>
      </c>
      <c r="I136" s="289" t="str">
        <f>VLOOKUP(D1:D506,PGM!E1:J722,6,0)</f>
        <v/>
      </c>
      <c r="J136" s="352">
        <f>VLOOKUP(D1:D506,'PGM (入力用)'!E1:I7010,5,0)</f>
        <v>0</v>
      </c>
      <c r="K136" s="242">
        <f t="shared" si="19"/>
        <v>99999</v>
      </c>
      <c r="L136" s="242">
        <f t="shared" si="20"/>
        <v>99999</v>
      </c>
      <c r="M136" s="290" t="str">
        <f t="shared" si="17"/>
        <v/>
      </c>
      <c r="N136" s="349"/>
      <c r="O136" s="349"/>
      <c r="P136" s="349"/>
      <c r="Q136" s="350"/>
    </row>
    <row r="137" spans="1:17" ht="16.149999999999999" customHeight="1">
      <c r="A137" s="289" t="s">
        <v>161</v>
      </c>
      <c r="B137" s="289" t="s">
        <v>179</v>
      </c>
      <c r="C137" s="289" t="s">
        <v>183</v>
      </c>
      <c r="D137" s="289" t="str">
        <f t="shared" si="18"/>
        <v>22-1-4</v>
      </c>
      <c r="E137" s="354" t="s">
        <v>11</v>
      </c>
      <c r="F137" s="354" t="s">
        <v>526</v>
      </c>
      <c r="G137" s="354" t="s">
        <v>527</v>
      </c>
      <c r="H137" s="289" t="s">
        <v>383</v>
      </c>
      <c r="I137" s="289" t="str">
        <f>VLOOKUP(D1:D506,PGM!E1:J722,6,0)</f>
        <v/>
      </c>
      <c r="J137" s="352">
        <f>VLOOKUP(D1:D506,'PGM (入力用)'!E1:I7010,5,0)</f>
        <v>0</v>
      </c>
      <c r="K137" s="242">
        <f t="shared" si="19"/>
        <v>99999</v>
      </c>
      <c r="L137" s="242">
        <f t="shared" si="20"/>
        <v>99999</v>
      </c>
      <c r="M137" s="290" t="str">
        <f t="shared" si="17"/>
        <v/>
      </c>
      <c r="N137" s="349"/>
      <c r="O137" s="349"/>
      <c r="P137" s="349"/>
      <c r="Q137" s="350"/>
    </row>
    <row r="138" spans="1:17" ht="16.149999999999999" customHeight="1">
      <c r="A138" s="289" t="s">
        <v>161</v>
      </c>
      <c r="B138" s="289" t="s">
        <v>179</v>
      </c>
      <c r="C138" s="289" t="s">
        <v>181</v>
      </c>
      <c r="D138" s="289" t="str">
        <f t="shared" si="18"/>
        <v>22-1-2</v>
      </c>
      <c r="E138" s="354" t="s">
        <v>255</v>
      </c>
      <c r="F138" s="354" t="s">
        <v>528</v>
      </c>
      <c r="G138" s="354" t="s">
        <v>529</v>
      </c>
      <c r="H138" s="289" t="s">
        <v>383</v>
      </c>
      <c r="I138" s="289" t="str">
        <f>VLOOKUP(D1:D506,PGM!E1:J722,6,0)</f>
        <v/>
      </c>
      <c r="J138" s="352">
        <f>VLOOKUP(D1:D506,'PGM (入力用)'!E1:I7010,5,0)</f>
        <v>0</v>
      </c>
      <c r="K138" s="242">
        <f t="shared" si="19"/>
        <v>99999</v>
      </c>
      <c r="L138" s="242">
        <f t="shared" si="20"/>
        <v>99999</v>
      </c>
      <c r="M138" s="290" t="str">
        <f t="shared" si="17"/>
        <v/>
      </c>
      <c r="N138" s="349"/>
      <c r="O138" s="349"/>
      <c r="P138" s="349"/>
      <c r="Q138" s="350"/>
    </row>
    <row r="139" spans="1:17" ht="16.149999999999999" customHeight="1">
      <c r="A139" s="289" t="s">
        <v>161</v>
      </c>
      <c r="B139" s="289" t="s">
        <v>179</v>
      </c>
      <c r="C139" s="289" t="s">
        <v>184</v>
      </c>
      <c r="D139" s="289" t="str">
        <f t="shared" si="18"/>
        <v>22-1-5</v>
      </c>
      <c r="E139" s="354" t="s">
        <v>369</v>
      </c>
      <c r="F139" s="354" t="s">
        <v>34</v>
      </c>
      <c r="G139" s="354" t="s">
        <v>530</v>
      </c>
      <c r="H139" s="289" t="s">
        <v>383</v>
      </c>
      <c r="I139" s="289" t="str">
        <f>VLOOKUP(D1:D506,PGM!E1:J722,6,0)</f>
        <v/>
      </c>
      <c r="J139" s="352">
        <f>VLOOKUP(D1:D506,'PGM (入力用)'!E1:I7010,5,0)</f>
        <v>0</v>
      </c>
      <c r="K139" s="242">
        <f t="shared" si="19"/>
        <v>99999</v>
      </c>
      <c r="L139" s="242">
        <f t="shared" si="20"/>
        <v>99999</v>
      </c>
      <c r="M139" s="290" t="str">
        <f t="shared" si="17"/>
        <v/>
      </c>
      <c r="N139" s="349"/>
      <c r="O139" s="349"/>
      <c r="P139" s="349"/>
      <c r="Q139" s="350"/>
    </row>
    <row r="140" spans="1:17" ht="16.149999999999999" customHeight="1">
      <c r="A140" s="289" t="s">
        <v>161</v>
      </c>
      <c r="B140" s="289" t="s">
        <v>179</v>
      </c>
      <c r="C140" s="289" t="s">
        <v>179</v>
      </c>
      <c r="D140" s="289" t="str">
        <f t="shared" si="18"/>
        <v>22-1-1</v>
      </c>
      <c r="E140" s="351" t="s">
        <v>180</v>
      </c>
      <c r="F140" s="351" t="s">
        <v>180</v>
      </c>
      <c r="G140" s="353"/>
      <c r="H140" s="289" t="s">
        <v>383</v>
      </c>
      <c r="I140" s="289" t="str">
        <f>VLOOKUP(D1:D506,PGM!E1:J722,6,0)</f>
        <v/>
      </c>
      <c r="J140" s="352">
        <f>VLOOKUP(D1:D506,'PGM (入力用)'!E1:I7010,5,0)</f>
        <v>0</v>
      </c>
      <c r="K140" s="242">
        <f t="shared" si="19"/>
        <v>99999</v>
      </c>
      <c r="L140" s="242">
        <f t="shared" si="20"/>
        <v>99999</v>
      </c>
      <c r="M140" s="290" t="str">
        <f t="shared" si="17"/>
        <v/>
      </c>
      <c r="N140" s="349"/>
      <c r="O140" s="349"/>
      <c r="P140" s="349"/>
      <c r="Q140" s="350"/>
    </row>
    <row r="141" spans="1:17" ht="16.149999999999999" customHeight="1">
      <c r="A141" s="289" t="s">
        <v>161</v>
      </c>
      <c r="B141" s="289" t="s">
        <v>179</v>
      </c>
      <c r="C141" s="289" t="s">
        <v>185</v>
      </c>
      <c r="D141" s="289" t="str">
        <f t="shared" si="18"/>
        <v>22-1-6</v>
      </c>
      <c r="E141" s="351" t="s">
        <v>180</v>
      </c>
      <c r="F141" s="351" t="s">
        <v>180</v>
      </c>
      <c r="G141" s="353"/>
      <c r="H141" s="289" t="s">
        <v>383</v>
      </c>
      <c r="I141" s="289" t="str">
        <f>VLOOKUP(D1:D506,PGM!E1:J722,6,0)</f>
        <v/>
      </c>
      <c r="J141" s="352">
        <f>VLOOKUP(D1:D506,'PGM (入力用)'!E1:I7010,5,0)</f>
        <v>0</v>
      </c>
      <c r="K141" s="242">
        <f t="shared" si="19"/>
        <v>99999</v>
      </c>
      <c r="L141" s="242">
        <f t="shared" si="20"/>
        <v>99999</v>
      </c>
      <c r="M141" s="290" t="str">
        <f t="shared" si="17"/>
        <v/>
      </c>
      <c r="N141" s="349"/>
      <c r="O141" s="349"/>
      <c r="P141" s="349"/>
      <c r="Q141" s="350"/>
    </row>
    <row r="142" spans="1:17" ht="16.149999999999999" customHeight="1">
      <c r="A142" s="289" t="s">
        <v>161</v>
      </c>
      <c r="B142" s="289" t="s">
        <v>179</v>
      </c>
      <c r="C142" s="289" t="s">
        <v>186</v>
      </c>
      <c r="D142" s="289" t="str">
        <f t="shared" si="18"/>
        <v>22-1-7</v>
      </c>
      <c r="E142" s="351" t="s">
        <v>180</v>
      </c>
      <c r="F142" s="351" t="s">
        <v>180</v>
      </c>
      <c r="G142" s="353"/>
      <c r="H142" s="289" t="s">
        <v>383</v>
      </c>
      <c r="I142" s="289" t="str">
        <f>VLOOKUP(D1:D506,PGM!E1:J722,6,0)</f>
        <v/>
      </c>
      <c r="J142" s="352">
        <f>VLOOKUP(D1:D506,'PGM (入力用)'!E1:I7010,5,0)</f>
        <v>0</v>
      </c>
      <c r="K142" s="242">
        <f t="shared" si="19"/>
        <v>99999</v>
      </c>
      <c r="L142" s="242">
        <f t="shared" si="20"/>
        <v>99999</v>
      </c>
      <c r="M142" s="290" t="str">
        <f t="shared" si="17"/>
        <v/>
      </c>
      <c r="N142" s="349"/>
      <c r="O142" s="349"/>
      <c r="P142" s="349"/>
      <c r="Q142" s="350"/>
    </row>
    <row r="143" spans="1:17" ht="16.149999999999999" customHeight="1">
      <c r="A143" s="289" t="s">
        <v>185</v>
      </c>
      <c r="B143" s="289" t="s">
        <v>181</v>
      </c>
      <c r="C143" s="289" t="s">
        <v>182</v>
      </c>
      <c r="D143" s="289" t="str">
        <f t="shared" si="18"/>
        <v>6-2-3</v>
      </c>
      <c r="E143" s="353"/>
      <c r="F143" s="353"/>
      <c r="G143" s="353"/>
      <c r="H143" s="289" t="s">
        <v>377</v>
      </c>
      <c r="I143" s="289" t="str">
        <f>VLOOKUP(D1:D506,PGM!E1:J722,6,0)</f>
        <v/>
      </c>
      <c r="J143" s="352">
        <f>VLOOKUP(D1:D506,'PGM (入力用)'!E1:I7010,5,0)</f>
        <v>0</v>
      </c>
      <c r="K143" s="242">
        <f t="shared" si="19"/>
        <v>99999</v>
      </c>
      <c r="L143" s="242">
        <f t="shared" si="20"/>
        <v>99999</v>
      </c>
      <c r="M143" s="290" t="str">
        <f t="shared" ref="M143:M156" si="21">IF(L143=99999,"",RANK(L143,L$143:L$156,1))</f>
        <v/>
      </c>
      <c r="N143" s="349"/>
      <c r="O143" s="349"/>
      <c r="P143" s="349"/>
      <c r="Q143" s="350"/>
    </row>
    <row r="144" spans="1:17" ht="16.149999999999999" customHeight="1">
      <c r="A144" s="289" t="s">
        <v>185</v>
      </c>
      <c r="B144" s="289" t="s">
        <v>181</v>
      </c>
      <c r="C144" s="289" t="s">
        <v>183</v>
      </c>
      <c r="D144" s="289" t="str">
        <f t="shared" si="18"/>
        <v>6-2-4</v>
      </c>
      <c r="E144" s="353"/>
      <c r="F144" s="353"/>
      <c r="G144" s="353"/>
      <c r="H144" s="289" t="s">
        <v>377</v>
      </c>
      <c r="I144" s="289" t="str">
        <f>VLOOKUP(D1:D506,PGM!E1:J722,6,0)</f>
        <v/>
      </c>
      <c r="J144" s="352">
        <f>VLOOKUP(D1:D506,'PGM (入力用)'!E1:I7010,5,0)</f>
        <v>0</v>
      </c>
      <c r="K144" s="242">
        <f t="shared" si="19"/>
        <v>99999</v>
      </c>
      <c r="L144" s="242">
        <f t="shared" si="20"/>
        <v>99999</v>
      </c>
      <c r="M144" s="290" t="str">
        <f t="shared" si="21"/>
        <v/>
      </c>
      <c r="N144" s="349"/>
      <c r="O144" s="349"/>
      <c r="P144" s="349"/>
      <c r="Q144" s="350"/>
    </row>
    <row r="145" spans="1:17" ht="16.149999999999999" customHeight="1">
      <c r="A145" s="289" t="s">
        <v>185</v>
      </c>
      <c r="B145" s="289" t="s">
        <v>181</v>
      </c>
      <c r="C145" s="289" t="s">
        <v>181</v>
      </c>
      <c r="D145" s="289" t="str">
        <f t="shared" si="18"/>
        <v>6-2-2</v>
      </c>
      <c r="E145" s="353"/>
      <c r="F145" s="351"/>
      <c r="G145" s="351"/>
      <c r="H145" s="289" t="s">
        <v>377</v>
      </c>
      <c r="I145" s="289" t="str">
        <f>VLOOKUP(D1:D506,PGM!E1:J722,6,0)</f>
        <v/>
      </c>
      <c r="J145" s="352">
        <f>VLOOKUP(D1:D506,'PGM (入力用)'!E1:I7010,5,0)</f>
        <v>0</v>
      </c>
      <c r="K145" s="242">
        <f t="shared" si="19"/>
        <v>99999</v>
      </c>
      <c r="L145" s="242">
        <f t="shared" si="20"/>
        <v>99999</v>
      </c>
      <c r="M145" s="290" t="str">
        <f t="shared" si="21"/>
        <v/>
      </c>
      <c r="N145" s="349"/>
      <c r="O145" s="349"/>
      <c r="P145" s="349"/>
      <c r="Q145" s="350"/>
    </row>
    <row r="146" spans="1:17" ht="16.149999999999999" customHeight="1">
      <c r="A146" s="289" t="s">
        <v>185</v>
      </c>
      <c r="B146" s="289" t="s">
        <v>181</v>
      </c>
      <c r="C146" s="289" t="s">
        <v>184</v>
      </c>
      <c r="D146" s="289" t="str">
        <f t="shared" si="18"/>
        <v>6-2-5</v>
      </c>
      <c r="E146" s="353"/>
      <c r="F146" s="353"/>
      <c r="G146" s="353"/>
      <c r="H146" s="289" t="s">
        <v>377</v>
      </c>
      <c r="I146" s="289" t="str">
        <f>VLOOKUP(D1:D506,PGM!E1:J722,6,0)</f>
        <v/>
      </c>
      <c r="J146" s="352">
        <f>VLOOKUP(D1:D506,'PGM (入力用)'!E1:I7010,5,0)</f>
        <v>0</v>
      </c>
      <c r="K146" s="242">
        <f t="shared" si="19"/>
        <v>99999</v>
      </c>
      <c r="L146" s="242">
        <f t="shared" si="20"/>
        <v>99999</v>
      </c>
      <c r="M146" s="290" t="str">
        <f t="shared" si="21"/>
        <v/>
      </c>
      <c r="N146" s="349"/>
      <c r="O146" s="349"/>
      <c r="P146" s="349"/>
      <c r="Q146" s="350"/>
    </row>
    <row r="147" spans="1:17" ht="16.149999999999999" customHeight="1">
      <c r="A147" s="289" t="s">
        <v>185</v>
      </c>
      <c r="B147" s="289" t="s">
        <v>181</v>
      </c>
      <c r="C147" s="289" t="s">
        <v>179</v>
      </c>
      <c r="D147" s="289" t="str">
        <f t="shared" si="18"/>
        <v>6-2-1</v>
      </c>
      <c r="E147" s="353"/>
      <c r="F147" s="353"/>
      <c r="G147" s="353"/>
      <c r="H147" s="289" t="s">
        <v>377</v>
      </c>
      <c r="I147" s="289" t="str">
        <f>VLOOKUP(D1:D506,PGM!E1:J722,6,0)</f>
        <v/>
      </c>
      <c r="J147" s="352">
        <f>VLOOKUP(D1:D506,'PGM (入力用)'!E1:I7010,5,0)</f>
        <v>0</v>
      </c>
      <c r="K147" s="242">
        <f t="shared" si="19"/>
        <v>99999</v>
      </c>
      <c r="L147" s="242">
        <f t="shared" si="20"/>
        <v>99999</v>
      </c>
      <c r="M147" s="290" t="str">
        <f t="shared" si="21"/>
        <v/>
      </c>
      <c r="N147" s="349"/>
      <c r="O147" s="349"/>
      <c r="P147" s="349"/>
      <c r="Q147" s="350"/>
    </row>
    <row r="148" spans="1:17" ht="16.149999999999999" customHeight="1">
      <c r="A148" s="289" t="s">
        <v>185</v>
      </c>
      <c r="B148" s="289" t="s">
        <v>181</v>
      </c>
      <c r="C148" s="289" t="s">
        <v>185</v>
      </c>
      <c r="D148" s="289" t="str">
        <f t="shared" si="18"/>
        <v>6-2-6</v>
      </c>
      <c r="E148" s="349"/>
      <c r="F148" s="349"/>
      <c r="G148" s="349"/>
      <c r="H148" s="289" t="s">
        <v>377</v>
      </c>
      <c r="I148" s="289" t="str">
        <f>VLOOKUP(D1:D506,PGM!E1:J722,6,0)</f>
        <v/>
      </c>
      <c r="J148" s="352">
        <f>VLOOKUP(D1:D506,'PGM (入力用)'!E1:I7010,5,0)</f>
        <v>0</v>
      </c>
      <c r="K148" s="242">
        <f t="shared" si="19"/>
        <v>99999</v>
      </c>
      <c r="L148" s="242">
        <f t="shared" si="20"/>
        <v>99999</v>
      </c>
      <c r="M148" s="290" t="str">
        <f t="shared" si="21"/>
        <v/>
      </c>
      <c r="N148" s="349"/>
      <c r="O148" s="349"/>
      <c r="P148" s="349"/>
      <c r="Q148" s="350"/>
    </row>
    <row r="149" spans="1:17" ht="16.149999999999999" customHeight="1">
      <c r="A149" s="289" t="s">
        <v>185</v>
      </c>
      <c r="B149" s="289" t="s">
        <v>181</v>
      </c>
      <c r="C149" s="289" t="s">
        <v>186</v>
      </c>
      <c r="D149" s="289" t="str">
        <f t="shared" si="18"/>
        <v>6-2-7</v>
      </c>
      <c r="E149" s="349"/>
      <c r="F149" s="349"/>
      <c r="G149" s="349"/>
      <c r="H149" s="289" t="s">
        <v>377</v>
      </c>
      <c r="I149" s="289" t="str">
        <f>VLOOKUP(D1:D506,PGM!E1:J722,6,0)</f>
        <v/>
      </c>
      <c r="J149" s="352">
        <f>VLOOKUP(D1:D506,'PGM (入力用)'!E1:I7010,5,0)</f>
        <v>0</v>
      </c>
      <c r="K149" s="242">
        <f t="shared" si="19"/>
        <v>99999</v>
      </c>
      <c r="L149" s="242">
        <f t="shared" si="20"/>
        <v>99999</v>
      </c>
      <c r="M149" s="290" t="str">
        <f t="shared" si="21"/>
        <v/>
      </c>
      <c r="N149" s="349"/>
      <c r="O149" s="349"/>
      <c r="P149" s="349"/>
      <c r="Q149" s="350"/>
    </row>
    <row r="150" spans="1:17" ht="16.149999999999999" customHeight="1">
      <c r="A150" s="289" t="s">
        <v>185</v>
      </c>
      <c r="B150" s="289" t="s">
        <v>179</v>
      </c>
      <c r="C150" s="289" t="s">
        <v>182</v>
      </c>
      <c r="D150" s="289" t="str">
        <f t="shared" si="18"/>
        <v>6-1-3</v>
      </c>
      <c r="E150" s="354" t="s">
        <v>11</v>
      </c>
      <c r="F150" s="354" t="s">
        <v>511</v>
      </c>
      <c r="G150" s="354" t="s">
        <v>512</v>
      </c>
      <c r="H150" s="289" t="s">
        <v>377</v>
      </c>
      <c r="I150" s="289" t="str">
        <f>VLOOKUP(D1:D506,PGM!E1:J722,6,0)</f>
        <v/>
      </c>
      <c r="J150" s="352">
        <f>VLOOKUP(D1:D506,'PGM (入力用)'!E1:I7010,5,0)</f>
        <v>0</v>
      </c>
      <c r="K150" s="242">
        <f t="shared" si="19"/>
        <v>99999</v>
      </c>
      <c r="L150" s="242">
        <f t="shared" si="20"/>
        <v>99999</v>
      </c>
      <c r="M150" s="290" t="str">
        <f t="shared" si="21"/>
        <v/>
      </c>
      <c r="N150" s="349"/>
      <c r="O150" s="349"/>
      <c r="P150" s="349"/>
      <c r="Q150" s="350"/>
    </row>
    <row r="151" spans="1:17" ht="16.149999999999999" customHeight="1">
      <c r="A151" s="289" t="s">
        <v>185</v>
      </c>
      <c r="B151" s="289" t="s">
        <v>179</v>
      </c>
      <c r="C151" s="289" t="s">
        <v>183</v>
      </c>
      <c r="D151" s="289" t="str">
        <f t="shared" si="18"/>
        <v>6-1-4</v>
      </c>
      <c r="E151" s="354" t="s">
        <v>255</v>
      </c>
      <c r="F151" s="354" t="s">
        <v>528</v>
      </c>
      <c r="G151" s="354" t="s">
        <v>529</v>
      </c>
      <c r="H151" s="289" t="s">
        <v>377</v>
      </c>
      <c r="I151" s="289" t="str">
        <f>VLOOKUP(D1:D506,PGM!E1:J722,6,0)</f>
        <v/>
      </c>
      <c r="J151" s="352">
        <f>VLOOKUP(D1:D506,'PGM (入力用)'!E1:I7010,5,0)</f>
        <v>0</v>
      </c>
      <c r="K151" s="242">
        <f t="shared" si="19"/>
        <v>99999</v>
      </c>
      <c r="L151" s="242">
        <f t="shared" si="20"/>
        <v>99999</v>
      </c>
      <c r="M151" s="290" t="str">
        <f t="shared" si="21"/>
        <v/>
      </c>
      <c r="N151" s="349"/>
      <c r="O151" s="349"/>
      <c r="P151" s="349"/>
      <c r="Q151" s="350"/>
    </row>
    <row r="152" spans="1:17" ht="16.149999999999999" customHeight="1">
      <c r="A152" s="289" t="s">
        <v>185</v>
      </c>
      <c r="B152" s="289" t="s">
        <v>179</v>
      </c>
      <c r="C152" s="289" t="s">
        <v>181</v>
      </c>
      <c r="D152" s="289" t="str">
        <f t="shared" si="18"/>
        <v>6-1-2</v>
      </c>
      <c r="E152" s="354" t="s">
        <v>372</v>
      </c>
      <c r="F152" s="354" t="s">
        <v>515</v>
      </c>
      <c r="G152" s="354" t="s">
        <v>516</v>
      </c>
      <c r="H152" s="289" t="s">
        <v>377</v>
      </c>
      <c r="I152" s="289" t="str">
        <f>VLOOKUP(D1:D506,PGM!E1:J722,6,0)</f>
        <v/>
      </c>
      <c r="J152" s="352">
        <f>VLOOKUP(D1:D506,'PGM (入力用)'!E1:I7010,5,0)</f>
        <v>0</v>
      </c>
      <c r="K152" s="242">
        <f t="shared" si="19"/>
        <v>99999</v>
      </c>
      <c r="L152" s="242">
        <f t="shared" si="20"/>
        <v>99999</v>
      </c>
      <c r="M152" s="290" t="str">
        <f t="shared" si="21"/>
        <v/>
      </c>
      <c r="N152" s="349"/>
      <c r="O152" s="349"/>
      <c r="P152" s="349"/>
      <c r="Q152" s="350"/>
    </row>
    <row r="153" spans="1:17" ht="16.149999999999999" customHeight="1">
      <c r="A153" s="289" t="s">
        <v>185</v>
      </c>
      <c r="B153" s="289" t="s">
        <v>179</v>
      </c>
      <c r="C153" s="289" t="s">
        <v>184</v>
      </c>
      <c r="D153" s="289" t="str">
        <f t="shared" si="18"/>
        <v>6-1-5</v>
      </c>
      <c r="E153" s="354" t="s">
        <v>369</v>
      </c>
      <c r="F153" s="354" t="s">
        <v>33</v>
      </c>
      <c r="G153" s="354" t="s">
        <v>519</v>
      </c>
      <c r="H153" s="289" t="s">
        <v>377</v>
      </c>
      <c r="I153" s="289" t="str">
        <f>VLOOKUP(D1:D506,PGM!E1:J722,6,0)</f>
        <v/>
      </c>
      <c r="J153" s="352">
        <f>VLOOKUP(D1:D506,'PGM (入力用)'!E1:I7010,5,0)</f>
        <v>0</v>
      </c>
      <c r="K153" s="242">
        <f t="shared" si="19"/>
        <v>99999</v>
      </c>
      <c r="L153" s="242">
        <f t="shared" si="20"/>
        <v>99999</v>
      </c>
      <c r="M153" s="290" t="str">
        <f t="shared" si="21"/>
        <v/>
      </c>
      <c r="N153" s="349"/>
      <c r="O153" s="349"/>
      <c r="P153" s="349"/>
      <c r="Q153" s="350"/>
    </row>
    <row r="154" spans="1:17" ht="16.149999999999999" customHeight="1">
      <c r="A154" s="289" t="s">
        <v>185</v>
      </c>
      <c r="B154" s="289" t="s">
        <v>179</v>
      </c>
      <c r="C154" s="289" t="s">
        <v>179</v>
      </c>
      <c r="D154" s="289" t="str">
        <f t="shared" si="18"/>
        <v>6-1-1</v>
      </c>
      <c r="E154" s="289" t="s">
        <v>180</v>
      </c>
      <c r="F154" s="289" t="s">
        <v>180</v>
      </c>
      <c r="G154" s="349"/>
      <c r="H154" s="289" t="s">
        <v>377</v>
      </c>
      <c r="I154" s="289" t="str">
        <f>VLOOKUP(D1:D506,PGM!E1:J722,6,0)</f>
        <v/>
      </c>
      <c r="J154" s="352">
        <f>VLOOKUP(D1:D506,'PGM (入力用)'!E1:I7010,5,0)</f>
        <v>0</v>
      </c>
      <c r="K154" s="242">
        <f t="shared" si="19"/>
        <v>99999</v>
      </c>
      <c r="L154" s="242">
        <f t="shared" si="20"/>
        <v>99999</v>
      </c>
      <c r="M154" s="290" t="str">
        <f t="shared" si="21"/>
        <v/>
      </c>
      <c r="N154" s="349"/>
      <c r="O154" s="349"/>
      <c r="P154" s="349"/>
      <c r="Q154" s="350"/>
    </row>
    <row r="155" spans="1:17" ht="16.149999999999999" customHeight="1">
      <c r="A155" s="289" t="s">
        <v>185</v>
      </c>
      <c r="B155" s="289" t="s">
        <v>179</v>
      </c>
      <c r="C155" s="289" t="s">
        <v>185</v>
      </c>
      <c r="D155" s="289" t="str">
        <f t="shared" si="18"/>
        <v>6-1-6</v>
      </c>
      <c r="E155" s="289" t="s">
        <v>180</v>
      </c>
      <c r="F155" s="289" t="s">
        <v>180</v>
      </c>
      <c r="G155" s="349"/>
      <c r="H155" s="289" t="s">
        <v>377</v>
      </c>
      <c r="I155" s="289" t="str">
        <f>VLOOKUP(D1:D506,PGM!E1:J722,6,0)</f>
        <v/>
      </c>
      <c r="J155" s="352">
        <f>VLOOKUP(D1:D506,'PGM (入力用)'!E1:I7010,5,0)</f>
        <v>0</v>
      </c>
      <c r="K155" s="242">
        <f t="shared" si="19"/>
        <v>99999</v>
      </c>
      <c r="L155" s="242">
        <f t="shared" si="20"/>
        <v>99999</v>
      </c>
      <c r="M155" s="290" t="str">
        <f t="shared" si="21"/>
        <v/>
      </c>
      <c r="N155" s="349"/>
      <c r="O155" s="349"/>
      <c r="P155" s="349"/>
      <c r="Q155" s="350"/>
    </row>
    <row r="156" spans="1:17" ht="16.149999999999999" customHeight="1">
      <c r="A156" s="289" t="s">
        <v>185</v>
      </c>
      <c r="B156" s="289" t="s">
        <v>179</v>
      </c>
      <c r="C156" s="289" t="s">
        <v>186</v>
      </c>
      <c r="D156" s="289" t="str">
        <f t="shared" si="18"/>
        <v>6-1-7</v>
      </c>
      <c r="E156" s="289" t="s">
        <v>180</v>
      </c>
      <c r="F156" s="289" t="s">
        <v>180</v>
      </c>
      <c r="G156" s="349"/>
      <c r="H156" s="289" t="s">
        <v>377</v>
      </c>
      <c r="I156" s="289" t="str">
        <f>VLOOKUP(D1:D506,PGM!E1:J722,6,0)</f>
        <v/>
      </c>
      <c r="J156" s="352">
        <f>VLOOKUP(D1:D506,'PGM (入力用)'!E1:I7010,5,0)</f>
        <v>0</v>
      </c>
      <c r="K156" s="242">
        <f t="shared" si="19"/>
        <v>99999</v>
      </c>
      <c r="L156" s="242">
        <f t="shared" si="20"/>
        <v>99999</v>
      </c>
      <c r="M156" s="290" t="str">
        <f t="shared" si="21"/>
        <v/>
      </c>
      <c r="N156" s="349"/>
      <c r="O156" s="349"/>
      <c r="P156" s="349"/>
      <c r="Q156" s="350"/>
    </row>
    <row r="157" spans="1:17" ht="16.149999999999999" customHeight="1">
      <c r="A157" s="289" t="s">
        <v>86</v>
      </c>
      <c r="B157" s="289" t="s">
        <v>181</v>
      </c>
      <c r="C157" s="289" t="s">
        <v>182</v>
      </c>
      <c r="D157" s="289" t="str">
        <f t="shared" si="18"/>
        <v>27-2-3</v>
      </c>
      <c r="E157" s="349"/>
      <c r="F157" s="349"/>
      <c r="G157" s="349"/>
      <c r="H157" s="289" t="s">
        <v>385</v>
      </c>
      <c r="I157" s="289" t="str">
        <f>VLOOKUP(D1:D506,PGM!E1:J722,6,0)</f>
        <v/>
      </c>
      <c r="J157" s="352">
        <f>VLOOKUP(D1:D506,'PGM (入力用)'!E1:I7010,5,0)</f>
        <v>0</v>
      </c>
      <c r="K157" s="242">
        <f t="shared" si="19"/>
        <v>99999</v>
      </c>
      <c r="L157" s="242">
        <f t="shared" si="20"/>
        <v>99999</v>
      </c>
      <c r="M157" s="290" t="str">
        <f t="shared" ref="M157:M170" si="22">IF(L157=99999,"",RANK(L157,L$157:L$170,1))</f>
        <v/>
      </c>
      <c r="N157" s="349"/>
      <c r="O157" s="349"/>
      <c r="P157" s="349"/>
      <c r="Q157" s="350"/>
    </row>
    <row r="158" spans="1:17" ht="16.149999999999999" customHeight="1">
      <c r="A158" s="289" t="s">
        <v>86</v>
      </c>
      <c r="B158" s="289" t="s">
        <v>181</v>
      </c>
      <c r="C158" s="289" t="s">
        <v>183</v>
      </c>
      <c r="D158" s="289" t="str">
        <f t="shared" si="18"/>
        <v>27-2-4</v>
      </c>
      <c r="E158" s="349"/>
      <c r="F158" s="353"/>
      <c r="G158" s="353"/>
      <c r="H158" s="289" t="s">
        <v>385</v>
      </c>
      <c r="I158" s="289" t="str">
        <f>VLOOKUP(D1:D506,PGM!E1:J722,6,0)</f>
        <v/>
      </c>
      <c r="J158" s="352">
        <f>VLOOKUP(D1:D506,'PGM (入力用)'!E1:I7010,5,0)</f>
        <v>0</v>
      </c>
      <c r="K158" s="242">
        <f t="shared" si="19"/>
        <v>99999</v>
      </c>
      <c r="L158" s="242">
        <f t="shared" si="20"/>
        <v>99999</v>
      </c>
      <c r="M158" s="290" t="str">
        <f t="shared" si="22"/>
        <v/>
      </c>
      <c r="N158" s="349"/>
      <c r="O158" s="349"/>
      <c r="P158" s="349"/>
      <c r="Q158" s="350"/>
    </row>
    <row r="159" spans="1:17" ht="16.149999999999999" customHeight="1">
      <c r="A159" s="289" t="s">
        <v>86</v>
      </c>
      <c r="B159" s="289" t="s">
        <v>181</v>
      </c>
      <c r="C159" s="289" t="s">
        <v>181</v>
      </c>
      <c r="D159" s="289" t="str">
        <f t="shared" si="18"/>
        <v>27-2-2</v>
      </c>
      <c r="E159" s="349"/>
      <c r="F159" s="349"/>
      <c r="G159" s="349"/>
      <c r="H159" s="289" t="s">
        <v>385</v>
      </c>
      <c r="I159" s="289" t="str">
        <f>VLOOKUP(D1:D506,PGM!E1:J722,6,0)</f>
        <v/>
      </c>
      <c r="J159" s="352">
        <f>VLOOKUP(D1:D506,'PGM (入力用)'!E1:I7010,5,0)</f>
        <v>0</v>
      </c>
      <c r="K159" s="242">
        <f t="shared" si="19"/>
        <v>99999</v>
      </c>
      <c r="L159" s="242">
        <f t="shared" si="20"/>
        <v>99999</v>
      </c>
      <c r="M159" s="290" t="str">
        <f t="shared" si="22"/>
        <v/>
      </c>
      <c r="N159" s="349"/>
      <c r="O159" s="349"/>
      <c r="P159" s="349"/>
      <c r="Q159" s="350"/>
    </row>
    <row r="160" spans="1:17" ht="16.149999999999999" customHeight="1">
      <c r="A160" s="289" t="s">
        <v>86</v>
      </c>
      <c r="B160" s="289" t="s">
        <v>181</v>
      </c>
      <c r="C160" s="289" t="s">
        <v>184</v>
      </c>
      <c r="D160" s="289" t="str">
        <f t="shared" si="18"/>
        <v>27-2-5</v>
      </c>
      <c r="E160" s="349"/>
      <c r="F160" s="349"/>
      <c r="G160" s="349"/>
      <c r="H160" s="289" t="s">
        <v>385</v>
      </c>
      <c r="I160" s="289" t="str">
        <f>VLOOKUP(D1:D506,PGM!E1:J722,6,0)</f>
        <v/>
      </c>
      <c r="J160" s="352">
        <f>VLOOKUP(D1:D506,'PGM (入力用)'!E1:I7010,5,0)</f>
        <v>0</v>
      </c>
      <c r="K160" s="242">
        <f t="shared" si="19"/>
        <v>99999</v>
      </c>
      <c r="L160" s="242">
        <f t="shared" si="20"/>
        <v>99999</v>
      </c>
      <c r="M160" s="290" t="str">
        <f t="shared" si="22"/>
        <v/>
      </c>
      <c r="N160" s="349"/>
      <c r="O160" s="349"/>
      <c r="P160" s="349"/>
      <c r="Q160" s="350"/>
    </row>
    <row r="161" spans="1:17" ht="16.149999999999999" customHeight="1">
      <c r="A161" s="289" t="s">
        <v>86</v>
      </c>
      <c r="B161" s="289" t="s">
        <v>181</v>
      </c>
      <c r="C161" s="289" t="s">
        <v>179</v>
      </c>
      <c r="D161" s="289" t="str">
        <f t="shared" si="18"/>
        <v>27-2-1</v>
      </c>
      <c r="E161" s="349"/>
      <c r="F161" s="349"/>
      <c r="G161" s="349"/>
      <c r="H161" s="289" t="s">
        <v>385</v>
      </c>
      <c r="I161" s="289" t="str">
        <f>VLOOKUP(D1:D506,PGM!E1:J722,6,0)</f>
        <v/>
      </c>
      <c r="J161" s="352">
        <f>VLOOKUP(D1:D506,'PGM (入力用)'!E1:I7010,5,0)</f>
        <v>0</v>
      </c>
      <c r="K161" s="242">
        <f t="shared" si="19"/>
        <v>99999</v>
      </c>
      <c r="L161" s="242">
        <f t="shared" si="20"/>
        <v>99999</v>
      </c>
      <c r="M161" s="290" t="str">
        <f t="shared" si="22"/>
        <v/>
      </c>
      <c r="N161" s="349"/>
      <c r="O161" s="349"/>
      <c r="P161" s="349"/>
      <c r="Q161" s="350"/>
    </row>
    <row r="162" spans="1:17" ht="16.149999999999999" customHeight="1">
      <c r="A162" s="289" t="s">
        <v>86</v>
      </c>
      <c r="B162" s="289" t="s">
        <v>181</v>
      </c>
      <c r="C162" s="289" t="s">
        <v>185</v>
      </c>
      <c r="D162" s="289" t="str">
        <f t="shared" si="18"/>
        <v>27-2-6</v>
      </c>
      <c r="E162" s="349"/>
      <c r="F162" s="349"/>
      <c r="G162" s="349"/>
      <c r="H162" s="289" t="s">
        <v>385</v>
      </c>
      <c r="I162" s="289" t="str">
        <f>VLOOKUP(D1:D506,PGM!E1:J722,6,0)</f>
        <v/>
      </c>
      <c r="J162" s="352">
        <f>VLOOKUP(D1:D506,'PGM (入力用)'!E1:I7010,5,0)</f>
        <v>0</v>
      </c>
      <c r="K162" s="242">
        <f t="shared" si="19"/>
        <v>99999</v>
      </c>
      <c r="L162" s="242">
        <f t="shared" si="20"/>
        <v>99999</v>
      </c>
      <c r="M162" s="290" t="str">
        <f t="shared" si="22"/>
        <v/>
      </c>
      <c r="N162" s="349"/>
      <c r="O162" s="349"/>
      <c r="P162" s="349"/>
      <c r="Q162" s="350"/>
    </row>
    <row r="163" spans="1:17" ht="16.149999999999999" customHeight="1">
      <c r="A163" s="289" t="s">
        <v>86</v>
      </c>
      <c r="B163" s="289" t="s">
        <v>181</v>
      </c>
      <c r="C163" s="289" t="s">
        <v>186</v>
      </c>
      <c r="D163" s="289" t="str">
        <f t="shared" si="18"/>
        <v>27-2-7</v>
      </c>
      <c r="E163" s="349"/>
      <c r="F163" s="349"/>
      <c r="G163" s="349"/>
      <c r="H163" s="289" t="s">
        <v>385</v>
      </c>
      <c r="I163" s="289" t="str">
        <f>VLOOKUP(D1:D506,PGM!E1:J722,6,0)</f>
        <v/>
      </c>
      <c r="J163" s="352">
        <f>VLOOKUP(D1:D506,'PGM (入力用)'!E1:I7010,5,0)</f>
        <v>0</v>
      </c>
      <c r="K163" s="242">
        <f t="shared" si="19"/>
        <v>99999</v>
      </c>
      <c r="L163" s="242">
        <f t="shared" si="20"/>
        <v>99999</v>
      </c>
      <c r="M163" s="290" t="str">
        <f t="shared" si="22"/>
        <v/>
      </c>
      <c r="N163" s="349"/>
      <c r="O163" s="349"/>
      <c r="P163" s="349"/>
      <c r="Q163" s="350"/>
    </row>
    <row r="164" spans="1:17" ht="16.149999999999999" customHeight="1">
      <c r="A164" s="289" t="s">
        <v>86</v>
      </c>
      <c r="B164" s="289" t="s">
        <v>179</v>
      </c>
      <c r="C164" s="289" t="s">
        <v>182</v>
      </c>
      <c r="D164" s="289" t="str">
        <f t="shared" si="18"/>
        <v>27-1-3</v>
      </c>
      <c r="E164" s="354" t="s">
        <v>255</v>
      </c>
      <c r="F164" s="354" t="s">
        <v>531</v>
      </c>
      <c r="G164" s="354" t="s">
        <v>532</v>
      </c>
      <c r="H164" s="289" t="s">
        <v>385</v>
      </c>
      <c r="I164" s="289" t="str">
        <f>VLOOKUP(D1:D506,PGM!E1:J722,6,0)</f>
        <v/>
      </c>
      <c r="J164" s="352">
        <f>VLOOKUP(D1:D506,'PGM (入力用)'!E1:I7010,5,0)</f>
        <v>0</v>
      </c>
      <c r="K164" s="242">
        <f t="shared" si="19"/>
        <v>99999</v>
      </c>
      <c r="L164" s="242">
        <f t="shared" si="20"/>
        <v>99999</v>
      </c>
      <c r="M164" s="290" t="str">
        <f t="shared" si="22"/>
        <v/>
      </c>
      <c r="N164" s="349"/>
      <c r="O164" s="349"/>
      <c r="P164" s="349"/>
      <c r="Q164" s="350"/>
    </row>
    <row r="165" spans="1:17" ht="16.149999999999999" customHeight="1">
      <c r="A165" s="289" t="s">
        <v>86</v>
      </c>
      <c r="B165" s="289" t="s">
        <v>179</v>
      </c>
      <c r="C165" s="289" t="s">
        <v>183</v>
      </c>
      <c r="D165" s="289" t="str">
        <f t="shared" si="18"/>
        <v>27-1-4</v>
      </c>
      <c r="E165" s="354" t="s">
        <v>369</v>
      </c>
      <c r="F165" s="354" t="s">
        <v>34</v>
      </c>
      <c r="G165" s="354" t="s">
        <v>530</v>
      </c>
      <c r="H165" s="289" t="s">
        <v>385</v>
      </c>
      <c r="I165" s="289" t="str">
        <f>VLOOKUP(D1:D506,PGM!E1:J722,6,0)</f>
        <v/>
      </c>
      <c r="J165" s="352">
        <f>VLOOKUP(D1:D506,'PGM (入力用)'!E1:I7010,5,0)</f>
        <v>0</v>
      </c>
      <c r="K165" s="242">
        <f t="shared" si="19"/>
        <v>99999</v>
      </c>
      <c r="L165" s="242">
        <f t="shared" si="20"/>
        <v>99999</v>
      </c>
      <c r="M165" s="290" t="str">
        <f t="shared" si="22"/>
        <v/>
      </c>
      <c r="N165" s="349"/>
      <c r="O165" s="349"/>
      <c r="P165" s="349"/>
      <c r="Q165" s="350"/>
    </row>
    <row r="166" spans="1:17" ht="16.149999999999999" customHeight="1">
      <c r="A166" s="289" t="s">
        <v>86</v>
      </c>
      <c r="B166" s="289" t="s">
        <v>179</v>
      </c>
      <c r="C166" s="289" t="s">
        <v>181</v>
      </c>
      <c r="D166" s="289" t="str">
        <f t="shared" si="18"/>
        <v>27-1-2</v>
      </c>
      <c r="E166" s="351" t="s">
        <v>180</v>
      </c>
      <c r="F166" s="351" t="s">
        <v>180</v>
      </c>
      <c r="G166" s="353"/>
      <c r="H166" s="289" t="s">
        <v>385</v>
      </c>
      <c r="I166" s="289" t="str">
        <f>VLOOKUP(D1:D506,PGM!E1:J722,6,0)</f>
        <v/>
      </c>
      <c r="J166" s="352">
        <f>VLOOKUP(D1:D506,'PGM (入力用)'!E1:I7010,5,0)</f>
        <v>0</v>
      </c>
      <c r="K166" s="242">
        <f t="shared" si="19"/>
        <v>99999</v>
      </c>
      <c r="L166" s="242">
        <f t="shared" si="20"/>
        <v>99999</v>
      </c>
      <c r="M166" s="290" t="str">
        <f t="shared" si="22"/>
        <v/>
      </c>
      <c r="N166" s="349"/>
      <c r="O166" s="349"/>
      <c r="P166" s="349"/>
      <c r="Q166" s="350"/>
    </row>
    <row r="167" spans="1:17" ht="16.149999999999999" customHeight="1">
      <c r="A167" s="289" t="s">
        <v>86</v>
      </c>
      <c r="B167" s="289" t="s">
        <v>179</v>
      </c>
      <c r="C167" s="289" t="s">
        <v>184</v>
      </c>
      <c r="D167" s="289" t="str">
        <f t="shared" si="18"/>
        <v>27-1-5</v>
      </c>
      <c r="E167" s="351" t="s">
        <v>180</v>
      </c>
      <c r="F167" s="351" t="s">
        <v>180</v>
      </c>
      <c r="G167" s="353"/>
      <c r="H167" s="289" t="s">
        <v>385</v>
      </c>
      <c r="I167" s="289" t="str">
        <f>VLOOKUP(D1:D506,PGM!E1:J722,6,0)</f>
        <v/>
      </c>
      <c r="J167" s="352">
        <f>VLOOKUP(D1:D506,'PGM (入力用)'!E1:I7010,5,0)</f>
        <v>0</v>
      </c>
      <c r="K167" s="242">
        <f t="shared" si="19"/>
        <v>99999</v>
      </c>
      <c r="L167" s="242">
        <f t="shared" si="20"/>
        <v>99999</v>
      </c>
      <c r="M167" s="290" t="str">
        <f t="shared" si="22"/>
        <v/>
      </c>
      <c r="N167" s="349"/>
      <c r="O167" s="349"/>
      <c r="P167" s="349"/>
      <c r="Q167" s="350"/>
    </row>
    <row r="168" spans="1:17" ht="16.149999999999999" customHeight="1">
      <c r="A168" s="289" t="s">
        <v>86</v>
      </c>
      <c r="B168" s="289" t="s">
        <v>179</v>
      </c>
      <c r="C168" s="289" t="s">
        <v>179</v>
      </c>
      <c r="D168" s="289" t="str">
        <f t="shared" si="18"/>
        <v>27-1-1</v>
      </c>
      <c r="E168" s="351" t="s">
        <v>180</v>
      </c>
      <c r="F168" s="351" t="s">
        <v>180</v>
      </c>
      <c r="G168" s="353"/>
      <c r="H168" s="289" t="s">
        <v>385</v>
      </c>
      <c r="I168" s="289" t="str">
        <f>VLOOKUP(D1:D506,PGM!E1:J722,6,0)</f>
        <v/>
      </c>
      <c r="J168" s="352">
        <f>VLOOKUP(D1:D506,'PGM (入力用)'!E1:I7010,5,0)</f>
        <v>0</v>
      </c>
      <c r="K168" s="242">
        <f t="shared" si="19"/>
        <v>99999</v>
      </c>
      <c r="L168" s="242">
        <f t="shared" si="20"/>
        <v>99999</v>
      </c>
      <c r="M168" s="290" t="str">
        <f t="shared" si="22"/>
        <v/>
      </c>
      <c r="N168" s="349"/>
      <c r="O168" s="349"/>
      <c r="P168" s="349"/>
      <c r="Q168" s="350"/>
    </row>
    <row r="169" spans="1:17" ht="16.149999999999999" customHeight="1">
      <c r="A169" s="289" t="s">
        <v>86</v>
      </c>
      <c r="B169" s="289" t="s">
        <v>179</v>
      </c>
      <c r="C169" s="289" t="s">
        <v>185</v>
      </c>
      <c r="D169" s="289" t="str">
        <f t="shared" si="18"/>
        <v>27-1-6</v>
      </c>
      <c r="E169" s="351" t="s">
        <v>180</v>
      </c>
      <c r="F169" s="351" t="s">
        <v>180</v>
      </c>
      <c r="G169" s="353"/>
      <c r="H169" s="289" t="s">
        <v>385</v>
      </c>
      <c r="I169" s="289" t="str">
        <f>VLOOKUP(D1:D506,PGM!E1:J722,6,0)</f>
        <v/>
      </c>
      <c r="J169" s="352">
        <f>VLOOKUP(D1:D506,'PGM (入力用)'!E1:I7010,5,0)</f>
        <v>0</v>
      </c>
      <c r="K169" s="242">
        <f t="shared" si="19"/>
        <v>99999</v>
      </c>
      <c r="L169" s="242">
        <f t="shared" si="20"/>
        <v>99999</v>
      </c>
      <c r="M169" s="290" t="str">
        <f t="shared" si="22"/>
        <v/>
      </c>
      <c r="N169" s="349"/>
      <c r="O169" s="349"/>
      <c r="P169" s="349"/>
      <c r="Q169" s="350"/>
    </row>
    <row r="170" spans="1:17" ht="16.149999999999999" customHeight="1">
      <c r="A170" s="289" t="s">
        <v>86</v>
      </c>
      <c r="B170" s="289" t="s">
        <v>179</v>
      </c>
      <c r="C170" s="289" t="s">
        <v>186</v>
      </c>
      <c r="D170" s="289" t="str">
        <f t="shared" si="18"/>
        <v>27-1-7</v>
      </c>
      <c r="E170" s="351" t="s">
        <v>180</v>
      </c>
      <c r="F170" s="351" t="s">
        <v>180</v>
      </c>
      <c r="G170" s="353"/>
      <c r="H170" s="289" t="s">
        <v>385</v>
      </c>
      <c r="I170" s="289" t="str">
        <f>VLOOKUP(D1:D506,PGM!E1:J722,6,0)</f>
        <v/>
      </c>
      <c r="J170" s="352">
        <f>VLOOKUP(D1:D506,'PGM (入力用)'!E1:I7010,5,0)</f>
        <v>0</v>
      </c>
      <c r="K170" s="242">
        <f t="shared" si="19"/>
        <v>99999</v>
      </c>
      <c r="L170" s="242">
        <f t="shared" si="20"/>
        <v>99999</v>
      </c>
      <c r="M170" s="290" t="str">
        <f t="shared" si="22"/>
        <v/>
      </c>
      <c r="N170" s="349"/>
      <c r="O170" s="349"/>
      <c r="P170" s="349"/>
      <c r="Q170" s="350"/>
    </row>
    <row r="171" spans="1:17" ht="16.149999999999999" customHeight="1">
      <c r="A171" s="289" t="s">
        <v>139</v>
      </c>
      <c r="B171" s="289" t="s">
        <v>181</v>
      </c>
      <c r="C171" s="289" t="s">
        <v>182</v>
      </c>
      <c r="D171" s="289" t="str">
        <f t="shared" si="18"/>
        <v>39-2-3</v>
      </c>
      <c r="E171" s="349"/>
      <c r="F171" s="351"/>
      <c r="G171" s="351"/>
      <c r="H171" s="289" t="s">
        <v>389</v>
      </c>
      <c r="I171" s="289" t="str">
        <f>VLOOKUP(D1:D506,PGM!E1:J722,6,0)</f>
        <v/>
      </c>
      <c r="J171" s="352">
        <f>VLOOKUP(D1:D506,'PGM (入力用)'!E1:I7010,5,0)</f>
        <v>0</v>
      </c>
      <c r="K171" s="242">
        <f t="shared" si="19"/>
        <v>99999</v>
      </c>
      <c r="L171" s="242">
        <f t="shared" si="20"/>
        <v>99999</v>
      </c>
      <c r="M171" s="290" t="str">
        <f t="shared" ref="M171:M184" si="23">IF(L171=99999,"",RANK(L171,L$171:L$184,1))</f>
        <v/>
      </c>
      <c r="N171" s="349"/>
      <c r="O171" s="349"/>
      <c r="P171" s="349"/>
      <c r="Q171" s="350"/>
    </row>
    <row r="172" spans="1:17" ht="16.149999999999999" customHeight="1">
      <c r="A172" s="289" t="s">
        <v>139</v>
      </c>
      <c r="B172" s="289" t="s">
        <v>181</v>
      </c>
      <c r="C172" s="289" t="s">
        <v>183</v>
      </c>
      <c r="D172" s="289" t="str">
        <f t="shared" si="18"/>
        <v>39-2-4</v>
      </c>
      <c r="E172" s="353"/>
      <c r="F172" s="349"/>
      <c r="G172" s="349"/>
      <c r="H172" s="289" t="s">
        <v>389</v>
      </c>
      <c r="I172" s="289" t="str">
        <f>VLOOKUP(D1:D506,PGM!E1:J722,6,0)</f>
        <v/>
      </c>
      <c r="J172" s="352">
        <f>VLOOKUP(D1:D506,'PGM (入力用)'!E1:I7010,5,0)</f>
        <v>0</v>
      </c>
      <c r="K172" s="242">
        <f t="shared" si="19"/>
        <v>99999</v>
      </c>
      <c r="L172" s="242">
        <f t="shared" si="20"/>
        <v>99999</v>
      </c>
      <c r="M172" s="290" t="str">
        <f t="shared" si="23"/>
        <v/>
      </c>
      <c r="N172" s="349"/>
      <c r="O172" s="349"/>
      <c r="P172" s="349"/>
      <c r="Q172" s="350"/>
    </row>
    <row r="173" spans="1:17" ht="16.149999999999999" customHeight="1">
      <c r="A173" s="289" t="s">
        <v>139</v>
      </c>
      <c r="B173" s="289" t="s">
        <v>181</v>
      </c>
      <c r="C173" s="289" t="s">
        <v>181</v>
      </c>
      <c r="D173" s="289" t="str">
        <f t="shared" si="18"/>
        <v>39-2-2</v>
      </c>
      <c r="E173" s="349"/>
      <c r="F173" s="349"/>
      <c r="G173" s="349"/>
      <c r="H173" s="289" t="s">
        <v>389</v>
      </c>
      <c r="I173" s="289" t="str">
        <f>VLOOKUP(D1:D506,PGM!E1:J722,6,0)</f>
        <v/>
      </c>
      <c r="J173" s="352">
        <f>VLOOKUP(D1:D506,'PGM (入力用)'!E1:I7010,5,0)</f>
        <v>0</v>
      </c>
      <c r="K173" s="242">
        <f t="shared" si="19"/>
        <v>99999</v>
      </c>
      <c r="L173" s="242">
        <f t="shared" si="20"/>
        <v>99999</v>
      </c>
      <c r="M173" s="290" t="str">
        <f t="shared" si="23"/>
        <v/>
      </c>
      <c r="N173" s="349"/>
      <c r="O173" s="349"/>
      <c r="P173" s="349"/>
      <c r="Q173" s="350"/>
    </row>
    <row r="174" spans="1:17" ht="16.149999999999999" customHeight="1">
      <c r="A174" s="289" t="s">
        <v>139</v>
      </c>
      <c r="B174" s="289" t="s">
        <v>181</v>
      </c>
      <c r="C174" s="289" t="s">
        <v>184</v>
      </c>
      <c r="D174" s="289" t="str">
        <f t="shared" si="18"/>
        <v>39-2-5</v>
      </c>
      <c r="E174" s="349"/>
      <c r="F174" s="349"/>
      <c r="G174" s="349"/>
      <c r="H174" s="289" t="s">
        <v>389</v>
      </c>
      <c r="I174" s="289" t="str">
        <f>VLOOKUP(D1:D506,PGM!E1:J722,6,0)</f>
        <v/>
      </c>
      <c r="J174" s="352">
        <f>VLOOKUP(D1:D506,'PGM (入力用)'!E1:I7010,5,0)</f>
        <v>0</v>
      </c>
      <c r="K174" s="242">
        <f t="shared" si="19"/>
        <v>99999</v>
      </c>
      <c r="L174" s="242">
        <f t="shared" si="20"/>
        <v>99999</v>
      </c>
      <c r="M174" s="290" t="str">
        <f t="shared" si="23"/>
        <v/>
      </c>
      <c r="N174" s="349"/>
      <c r="O174" s="349"/>
      <c r="P174" s="349"/>
      <c r="Q174" s="350"/>
    </row>
    <row r="175" spans="1:17" ht="16.149999999999999" customHeight="1">
      <c r="A175" s="289" t="s">
        <v>139</v>
      </c>
      <c r="B175" s="289" t="s">
        <v>181</v>
      </c>
      <c r="C175" s="289" t="s">
        <v>179</v>
      </c>
      <c r="D175" s="289" t="str">
        <f t="shared" si="18"/>
        <v>39-2-1</v>
      </c>
      <c r="E175" s="349"/>
      <c r="F175" s="353"/>
      <c r="G175" s="353"/>
      <c r="H175" s="289" t="s">
        <v>389</v>
      </c>
      <c r="I175" s="289" t="str">
        <f>VLOOKUP(D1:D506,PGM!E1:J722,6,0)</f>
        <v/>
      </c>
      <c r="J175" s="352">
        <f>VLOOKUP(D1:D506,'PGM (入力用)'!E1:I7010,5,0)</f>
        <v>0</v>
      </c>
      <c r="K175" s="242">
        <f t="shared" si="19"/>
        <v>99999</v>
      </c>
      <c r="L175" s="242">
        <f t="shared" si="20"/>
        <v>99999</v>
      </c>
      <c r="M175" s="290" t="str">
        <f t="shared" si="23"/>
        <v/>
      </c>
      <c r="N175" s="349"/>
      <c r="O175" s="349"/>
      <c r="P175" s="349"/>
      <c r="Q175" s="350"/>
    </row>
    <row r="176" spans="1:17" ht="16.149999999999999" customHeight="1">
      <c r="A176" s="289" t="s">
        <v>139</v>
      </c>
      <c r="B176" s="289" t="s">
        <v>181</v>
      </c>
      <c r="C176" s="289" t="s">
        <v>185</v>
      </c>
      <c r="D176" s="289" t="str">
        <f t="shared" si="18"/>
        <v>39-2-6</v>
      </c>
      <c r="E176" s="349"/>
      <c r="F176" s="349"/>
      <c r="G176" s="349"/>
      <c r="H176" s="289" t="s">
        <v>389</v>
      </c>
      <c r="I176" s="289" t="str">
        <f>VLOOKUP(D1:D506,PGM!E1:J722,6,0)</f>
        <v/>
      </c>
      <c r="J176" s="352">
        <f>VLOOKUP(D1:D506,'PGM (入力用)'!E1:I7010,5,0)</f>
        <v>0</v>
      </c>
      <c r="K176" s="242">
        <f t="shared" si="19"/>
        <v>99999</v>
      </c>
      <c r="L176" s="242">
        <f t="shared" si="20"/>
        <v>99999</v>
      </c>
      <c r="M176" s="290" t="str">
        <f t="shared" si="23"/>
        <v/>
      </c>
      <c r="N176" s="349"/>
      <c r="O176" s="349"/>
      <c r="P176" s="349"/>
      <c r="Q176" s="350"/>
    </row>
    <row r="177" spans="1:17" ht="16.149999999999999" customHeight="1">
      <c r="A177" s="289" t="s">
        <v>139</v>
      </c>
      <c r="B177" s="289" t="s">
        <v>181</v>
      </c>
      <c r="C177" s="289" t="s">
        <v>186</v>
      </c>
      <c r="D177" s="289" t="str">
        <f t="shared" si="18"/>
        <v>39-2-7</v>
      </c>
      <c r="E177" s="349"/>
      <c r="F177" s="349"/>
      <c r="G177" s="349"/>
      <c r="H177" s="289" t="s">
        <v>389</v>
      </c>
      <c r="I177" s="289" t="str">
        <f>VLOOKUP(D1:D506,PGM!E1:J722,6,0)</f>
        <v/>
      </c>
      <c r="J177" s="352">
        <f>VLOOKUP(D1:D506,'PGM (入力用)'!E1:I7010,5,0)</f>
        <v>0</v>
      </c>
      <c r="K177" s="242">
        <f t="shared" si="19"/>
        <v>99999</v>
      </c>
      <c r="L177" s="242">
        <f t="shared" si="20"/>
        <v>99999</v>
      </c>
      <c r="M177" s="290" t="str">
        <f t="shared" si="23"/>
        <v/>
      </c>
      <c r="N177" s="349"/>
      <c r="O177" s="349"/>
      <c r="P177" s="349"/>
      <c r="Q177" s="350"/>
    </row>
    <row r="178" spans="1:17" ht="16.149999999999999" customHeight="1">
      <c r="A178" s="289" t="s">
        <v>139</v>
      </c>
      <c r="B178" s="289" t="s">
        <v>179</v>
      </c>
      <c r="C178" s="289" t="s">
        <v>182</v>
      </c>
      <c r="D178" s="289" t="str">
        <f t="shared" si="18"/>
        <v>39-1-3</v>
      </c>
      <c r="E178" s="354" t="s">
        <v>255</v>
      </c>
      <c r="F178" s="354" t="s">
        <v>513</v>
      </c>
      <c r="G178" s="354" t="s">
        <v>514</v>
      </c>
      <c r="H178" s="289" t="s">
        <v>389</v>
      </c>
      <c r="I178" s="289" t="str">
        <f>VLOOKUP(D1:D506,PGM!E1:J722,6,0)</f>
        <v/>
      </c>
      <c r="J178" s="352">
        <f>VLOOKUP(D1:D506,'PGM (入力用)'!E1:I7010,5,0)</f>
        <v>0</v>
      </c>
      <c r="K178" s="242">
        <f t="shared" si="19"/>
        <v>99999</v>
      </c>
      <c r="L178" s="242">
        <f t="shared" si="20"/>
        <v>99999</v>
      </c>
      <c r="M178" s="290" t="str">
        <f t="shared" si="23"/>
        <v/>
      </c>
      <c r="N178" s="349"/>
      <c r="O178" s="349"/>
      <c r="P178" s="349"/>
      <c r="Q178" s="350"/>
    </row>
    <row r="179" spans="1:17" ht="16.149999999999999" customHeight="1">
      <c r="A179" s="289" t="s">
        <v>139</v>
      </c>
      <c r="B179" s="289" t="s">
        <v>179</v>
      </c>
      <c r="C179" s="289" t="s">
        <v>183</v>
      </c>
      <c r="D179" s="289" t="str">
        <f t="shared" si="18"/>
        <v>39-1-4</v>
      </c>
      <c r="E179" s="354" t="s">
        <v>372</v>
      </c>
      <c r="F179" s="354" t="s">
        <v>533</v>
      </c>
      <c r="G179" s="354" t="s">
        <v>534</v>
      </c>
      <c r="H179" s="289" t="s">
        <v>389</v>
      </c>
      <c r="I179" s="289" t="str">
        <f>VLOOKUP(D1:D506,PGM!E1:J722,6,0)</f>
        <v/>
      </c>
      <c r="J179" s="352">
        <f>VLOOKUP(D1:D506,'PGM (入力用)'!E1:I7010,5,0)</f>
        <v>0</v>
      </c>
      <c r="K179" s="242">
        <f t="shared" si="19"/>
        <v>99999</v>
      </c>
      <c r="L179" s="242">
        <f t="shared" si="20"/>
        <v>99999</v>
      </c>
      <c r="M179" s="290" t="str">
        <f t="shared" si="23"/>
        <v/>
      </c>
      <c r="N179" s="349"/>
      <c r="O179" s="349"/>
      <c r="P179" s="349"/>
      <c r="Q179" s="350"/>
    </row>
    <row r="180" spans="1:17" ht="16.149999999999999" customHeight="1">
      <c r="A180" s="289" t="s">
        <v>139</v>
      </c>
      <c r="B180" s="289" t="s">
        <v>179</v>
      </c>
      <c r="C180" s="289" t="s">
        <v>181</v>
      </c>
      <c r="D180" s="289" t="str">
        <f t="shared" si="18"/>
        <v>39-1-2</v>
      </c>
      <c r="E180" s="354" t="s">
        <v>255</v>
      </c>
      <c r="F180" s="354" t="s">
        <v>535</v>
      </c>
      <c r="G180" s="354" t="s">
        <v>536</v>
      </c>
      <c r="H180" s="289" t="s">
        <v>389</v>
      </c>
      <c r="I180" s="289" t="str">
        <f>VLOOKUP(D1:D506,PGM!E1:J722,6,0)</f>
        <v/>
      </c>
      <c r="J180" s="352">
        <f>VLOOKUP(D1:D506,'PGM (入力用)'!E1:I7010,5,0)</f>
        <v>0</v>
      </c>
      <c r="K180" s="242">
        <f t="shared" si="19"/>
        <v>99999</v>
      </c>
      <c r="L180" s="242">
        <f t="shared" si="20"/>
        <v>99999</v>
      </c>
      <c r="M180" s="290" t="str">
        <f t="shared" si="23"/>
        <v/>
      </c>
      <c r="N180" s="349"/>
      <c r="O180" s="349"/>
      <c r="P180" s="349"/>
      <c r="Q180" s="350"/>
    </row>
    <row r="181" spans="1:17" ht="16.149999999999999" customHeight="1">
      <c r="A181" s="289" t="s">
        <v>139</v>
      </c>
      <c r="B181" s="289" t="s">
        <v>179</v>
      </c>
      <c r="C181" s="289" t="s">
        <v>184</v>
      </c>
      <c r="D181" s="289" t="str">
        <f t="shared" si="18"/>
        <v>39-1-5</v>
      </c>
      <c r="E181" s="354" t="s">
        <v>11</v>
      </c>
      <c r="F181" s="354" t="s">
        <v>537</v>
      </c>
      <c r="G181" s="354" t="s">
        <v>538</v>
      </c>
      <c r="H181" s="289" t="s">
        <v>389</v>
      </c>
      <c r="I181" s="289" t="str">
        <f>VLOOKUP(D1:D506,PGM!E1:J722,6,0)</f>
        <v/>
      </c>
      <c r="J181" s="352">
        <f>VLOOKUP(D1:D506,'PGM (入力用)'!E1:I7010,5,0)</f>
        <v>0</v>
      </c>
      <c r="K181" s="242">
        <f t="shared" si="19"/>
        <v>99999</v>
      </c>
      <c r="L181" s="242">
        <f t="shared" si="20"/>
        <v>99999</v>
      </c>
      <c r="M181" s="290" t="str">
        <f t="shared" si="23"/>
        <v/>
      </c>
      <c r="N181" s="349"/>
      <c r="O181" s="349"/>
      <c r="P181" s="349"/>
      <c r="Q181" s="350"/>
    </row>
    <row r="182" spans="1:17" ht="16.149999999999999" customHeight="1">
      <c r="A182" s="289" t="s">
        <v>139</v>
      </c>
      <c r="B182" s="289" t="s">
        <v>179</v>
      </c>
      <c r="C182" s="289" t="s">
        <v>179</v>
      </c>
      <c r="D182" s="289" t="str">
        <f t="shared" si="18"/>
        <v>39-1-1</v>
      </c>
      <c r="E182" s="354" t="s">
        <v>255</v>
      </c>
      <c r="F182" s="354" t="s">
        <v>539</v>
      </c>
      <c r="G182" s="354" t="s">
        <v>540</v>
      </c>
      <c r="H182" s="289" t="s">
        <v>389</v>
      </c>
      <c r="I182" s="289" t="str">
        <f>VLOOKUP(D1:D506,PGM!E1:J722,6,0)</f>
        <v/>
      </c>
      <c r="J182" s="352">
        <f>VLOOKUP(D1:D506,'PGM (入力用)'!E1:I7010,5,0)</f>
        <v>0</v>
      </c>
      <c r="K182" s="242">
        <f t="shared" si="19"/>
        <v>99999</v>
      </c>
      <c r="L182" s="242">
        <f t="shared" si="20"/>
        <v>99999</v>
      </c>
      <c r="M182" s="290" t="str">
        <f t="shared" si="23"/>
        <v/>
      </c>
      <c r="N182" s="349"/>
      <c r="O182" s="349"/>
      <c r="P182" s="349"/>
      <c r="Q182" s="350"/>
    </row>
    <row r="183" spans="1:17" ht="16.149999999999999" customHeight="1">
      <c r="A183" s="289" t="s">
        <v>139</v>
      </c>
      <c r="B183" s="289" t="s">
        <v>179</v>
      </c>
      <c r="C183" s="289" t="s">
        <v>185</v>
      </c>
      <c r="D183" s="289" t="str">
        <f t="shared" si="18"/>
        <v>39-1-6</v>
      </c>
      <c r="E183" s="351" t="s">
        <v>180</v>
      </c>
      <c r="F183" s="351" t="s">
        <v>180</v>
      </c>
      <c r="G183" s="353"/>
      <c r="H183" s="289" t="s">
        <v>389</v>
      </c>
      <c r="I183" s="289" t="str">
        <f>VLOOKUP(D1:D506,PGM!E1:J722,6,0)</f>
        <v/>
      </c>
      <c r="J183" s="352">
        <f>VLOOKUP(D1:D506,'PGM (入力用)'!E1:I7010,5,0)</f>
        <v>0</v>
      </c>
      <c r="K183" s="242">
        <f t="shared" si="19"/>
        <v>99999</v>
      </c>
      <c r="L183" s="242">
        <f t="shared" si="20"/>
        <v>99999</v>
      </c>
      <c r="M183" s="290" t="str">
        <f t="shared" si="23"/>
        <v/>
      </c>
      <c r="N183" s="349"/>
      <c r="O183" s="349"/>
      <c r="P183" s="349"/>
      <c r="Q183" s="350"/>
    </row>
    <row r="184" spans="1:17" ht="16.149999999999999" customHeight="1">
      <c r="A184" s="289" t="s">
        <v>139</v>
      </c>
      <c r="B184" s="289" t="s">
        <v>179</v>
      </c>
      <c r="C184" s="289" t="s">
        <v>186</v>
      </c>
      <c r="D184" s="289" t="str">
        <f t="shared" si="18"/>
        <v>39-1-7</v>
      </c>
      <c r="E184" s="351" t="s">
        <v>180</v>
      </c>
      <c r="F184" s="351" t="s">
        <v>180</v>
      </c>
      <c r="G184" s="353"/>
      <c r="H184" s="289" t="s">
        <v>389</v>
      </c>
      <c r="I184" s="289" t="str">
        <f>VLOOKUP(D1:D506,PGM!E1:J722,6,0)</f>
        <v/>
      </c>
      <c r="J184" s="352">
        <f>VLOOKUP(D1:D506,'PGM (入力用)'!E1:I7010,5,0)</f>
        <v>0</v>
      </c>
      <c r="K184" s="242">
        <f t="shared" si="19"/>
        <v>99999</v>
      </c>
      <c r="L184" s="242">
        <f t="shared" si="20"/>
        <v>99999</v>
      </c>
      <c r="M184" s="290" t="str">
        <f t="shared" si="23"/>
        <v/>
      </c>
      <c r="N184" s="349"/>
      <c r="O184" s="349"/>
      <c r="P184" s="349"/>
      <c r="Q184" s="350"/>
    </row>
    <row r="185" spans="1:17" ht="16.149999999999999" customHeight="1">
      <c r="A185" s="289" t="s">
        <v>460</v>
      </c>
      <c r="B185" s="289" t="s">
        <v>181</v>
      </c>
      <c r="C185" s="289" t="s">
        <v>182</v>
      </c>
      <c r="D185" s="289" t="str">
        <f t="shared" si="18"/>
        <v>9-2-3</v>
      </c>
      <c r="E185" s="349"/>
      <c r="F185" s="349"/>
      <c r="G185" s="349"/>
      <c r="H185" s="289" t="s">
        <v>379</v>
      </c>
      <c r="I185" s="289" t="str">
        <f>VLOOKUP(D1:D506,PGM!E1:J722,6,0)</f>
        <v/>
      </c>
      <c r="J185" s="352">
        <f>VLOOKUP(D1:D506,'PGM (入力用)'!E1:I7010,5,0)</f>
        <v>0</v>
      </c>
      <c r="K185" s="242">
        <f t="shared" si="19"/>
        <v>99999</v>
      </c>
      <c r="L185" s="242">
        <f t="shared" si="20"/>
        <v>99999</v>
      </c>
      <c r="M185" s="290" t="str">
        <f t="shared" ref="M185:M198" si="24">IF(L185=99999,"",RANK(L185,L$185:L$198,1))</f>
        <v/>
      </c>
      <c r="N185" s="349"/>
      <c r="O185" s="349"/>
      <c r="P185" s="349"/>
      <c r="Q185" s="350"/>
    </row>
    <row r="186" spans="1:17" ht="16.149999999999999" customHeight="1">
      <c r="A186" s="289" t="s">
        <v>460</v>
      </c>
      <c r="B186" s="289" t="s">
        <v>181</v>
      </c>
      <c r="C186" s="289" t="s">
        <v>183</v>
      </c>
      <c r="D186" s="289" t="str">
        <f t="shared" si="18"/>
        <v>9-2-4</v>
      </c>
      <c r="E186" s="349"/>
      <c r="F186" s="349"/>
      <c r="G186" s="349"/>
      <c r="H186" s="289" t="s">
        <v>379</v>
      </c>
      <c r="I186" s="289" t="str">
        <f>VLOOKUP(D1:D506,PGM!E1:J722,6,0)</f>
        <v/>
      </c>
      <c r="J186" s="352">
        <f>VLOOKUP(D1:D506,'PGM (入力用)'!E1:I7010,5,0)</f>
        <v>0</v>
      </c>
      <c r="K186" s="242">
        <f t="shared" si="19"/>
        <v>99999</v>
      </c>
      <c r="L186" s="242">
        <f t="shared" si="20"/>
        <v>99999</v>
      </c>
      <c r="M186" s="290" t="str">
        <f t="shared" si="24"/>
        <v/>
      </c>
      <c r="N186" s="349"/>
      <c r="O186" s="349"/>
      <c r="P186" s="349"/>
      <c r="Q186" s="350"/>
    </row>
    <row r="187" spans="1:17" ht="16.149999999999999" customHeight="1">
      <c r="A187" s="289" t="s">
        <v>460</v>
      </c>
      <c r="B187" s="289" t="s">
        <v>181</v>
      </c>
      <c r="C187" s="289" t="s">
        <v>181</v>
      </c>
      <c r="D187" s="289" t="str">
        <f t="shared" si="18"/>
        <v>9-2-2</v>
      </c>
      <c r="E187" s="349"/>
      <c r="F187" s="353"/>
      <c r="G187" s="353"/>
      <c r="H187" s="289" t="s">
        <v>379</v>
      </c>
      <c r="I187" s="289" t="str">
        <f>VLOOKUP(D1:D506,PGM!E1:J722,6,0)</f>
        <v/>
      </c>
      <c r="J187" s="352">
        <f>VLOOKUP(D1:D506,'PGM (入力用)'!E1:I7010,5,0)</f>
        <v>0</v>
      </c>
      <c r="K187" s="242">
        <f t="shared" si="19"/>
        <v>99999</v>
      </c>
      <c r="L187" s="242">
        <f t="shared" si="20"/>
        <v>99999</v>
      </c>
      <c r="M187" s="290" t="str">
        <f t="shared" si="24"/>
        <v/>
      </c>
      <c r="N187" s="349"/>
      <c r="O187" s="349"/>
      <c r="P187" s="349"/>
      <c r="Q187" s="350"/>
    </row>
    <row r="188" spans="1:17" ht="16.149999999999999" customHeight="1">
      <c r="A188" s="289" t="s">
        <v>460</v>
      </c>
      <c r="B188" s="289" t="s">
        <v>181</v>
      </c>
      <c r="C188" s="289" t="s">
        <v>184</v>
      </c>
      <c r="D188" s="289" t="str">
        <f t="shared" si="18"/>
        <v>9-2-5</v>
      </c>
      <c r="E188" s="349"/>
      <c r="F188" s="349"/>
      <c r="G188" s="349"/>
      <c r="H188" s="289" t="s">
        <v>379</v>
      </c>
      <c r="I188" s="289" t="str">
        <f>VLOOKUP(D1:D506,PGM!E1:J722,6,0)</f>
        <v/>
      </c>
      <c r="J188" s="352">
        <f>VLOOKUP(D1:D506,'PGM (入力用)'!E1:I7010,5,0)</f>
        <v>0</v>
      </c>
      <c r="K188" s="242">
        <f t="shared" si="19"/>
        <v>99999</v>
      </c>
      <c r="L188" s="242">
        <f t="shared" si="20"/>
        <v>99999</v>
      </c>
      <c r="M188" s="290" t="str">
        <f t="shared" si="24"/>
        <v/>
      </c>
      <c r="N188" s="349"/>
      <c r="O188" s="349"/>
      <c r="P188" s="349"/>
      <c r="Q188" s="350"/>
    </row>
    <row r="189" spans="1:17" ht="16.149999999999999" customHeight="1">
      <c r="A189" s="289" t="s">
        <v>460</v>
      </c>
      <c r="B189" s="289" t="s">
        <v>181</v>
      </c>
      <c r="C189" s="289" t="s">
        <v>179</v>
      </c>
      <c r="D189" s="289" t="str">
        <f t="shared" si="18"/>
        <v>9-2-1</v>
      </c>
      <c r="E189" s="349"/>
      <c r="F189" s="349"/>
      <c r="G189" s="349"/>
      <c r="H189" s="289" t="s">
        <v>379</v>
      </c>
      <c r="I189" s="289" t="str">
        <f>VLOOKUP(D1:D506,PGM!E1:J722,6,0)</f>
        <v/>
      </c>
      <c r="J189" s="352">
        <f>VLOOKUP(D1:D506,'PGM (入力用)'!E1:I7010,5,0)</f>
        <v>0</v>
      </c>
      <c r="K189" s="242">
        <f t="shared" si="19"/>
        <v>99999</v>
      </c>
      <c r="L189" s="242">
        <f t="shared" si="20"/>
        <v>99999</v>
      </c>
      <c r="M189" s="290" t="str">
        <f t="shared" si="24"/>
        <v/>
      </c>
      <c r="N189" s="349"/>
      <c r="O189" s="349"/>
      <c r="P189" s="349"/>
      <c r="Q189" s="350"/>
    </row>
    <row r="190" spans="1:17" ht="16.149999999999999" customHeight="1">
      <c r="A190" s="289" t="s">
        <v>460</v>
      </c>
      <c r="B190" s="289" t="s">
        <v>181</v>
      </c>
      <c r="C190" s="289" t="s">
        <v>185</v>
      </c>
      <c r="D190" s="289" t="str">
        <f t="shared" si="18"/>
        <v>9-2-6</v>
      </c>
      <c r="E190" s="353"/>
      <c r="F190" s="353"/>
      <c r="G190" s="353"/>
      <c r="H190" s="289" t="s">
        <v>379</v>
      </c>
      <c r="I190" s="289" t="str">
        <f>VLOOKUP(D1:D506,PGM!E1:J722,6,0)</f>
        <v/>
      </c>
      <c r="J190" s="352">
        <f>VLOOKUP(D1:D506,'PGM (入力用)'!E1:I7010,5,0)</f>
        <v>0</v>
      </c>
      <c r="K190" s="242">
        <f t="shared" si="19"/>
        <v>99999</v>
      </c>
      <c r="L190" s="242">
        <f t="shared" si="20"/>
        <v>99999</v>
      </c>
      <c r="M190" s="290" t="str">
        <f t="shared" si="24"/>
        <v/>
      </c>
      <c r="N190" s="349"/>
      <c r="O190" s="349"/>
      <c r="P190" s="349"/>
      <c r="Q190" s="350"/>
    </row>
    <row r="191" spans="1:17" ht="16.149999999999999" customHeight="1">
      <c r="A191" s="289" t="s">
        <v>460</v>
      </c>
      <c r="B191" s="289" t="s">
        <v>181</v>
      </c>
      <c r="C191" s="289" t="s">
        <v>186</v>
      </c>
      <c r="D191" s="289" t="str">
        <f t="shared" si="18"/>
        <v>9-2-7</v>
      </c>
      <c r="E191" s="349"/>
      <c r="F191" s="349"/>
      <c r="G191" s="349"/>
      <c r="H191" s="289" t="s">
        <v>379</v>
      </c>
      <c r="I191" s="289" t="str">
        <f>VLOOKUP(D1:D506,PGM!E1:J722,6,0)</f>
        <v/>
      </c>
      <c r="J191" s="352">
        <f>VLOOKUP(D1:D506,'PGM (入力用)'!E1:I7010,5,0)</f>
        <v>0</v>
      </c>
      <c r="K191" s="242">
        <f t="shared" si="19"/>
        <v>99999</v>
      </c>
      <c r="L191" s="242">
        <f t="shared" si="20"/>
        <v>99999</v>
      </c>
      <c r="M191" s="290" t="str">
        <f t="shared" si="24"/>
        <v/>
      </c>
      <c r="N191" s="349"/>
      <c r="O191" s="349"/>
      <c r="P191" s="349"/>
      <c r="Q191" s="350"/>
    </row>
    <row r="192" spans="1:17" ht="16.149999999999999" customHeight="1">
      <c r="A192" s="289" t="s">
        <v>460</v>
      </c>
      <c r="B192" s="289" t="s">
        <v>179</v>
      </c>
      <c r="C192" s="289" t="s">
        <v>182</v>
      </c>
      <c r="D192" s="289" t="str">
        <f t="shared" si="18"/>
        <v>9-1-3</v>
      </c>
      <c r="E192" s="354" t="s">
        <v>255</v>
      </c>
      <c r="F192" s="354" t="s">
        <v>541</v>
      </c>
      <c r="G192" s="354" t="s">
        <v>542</v>
      </c>
      <c r="H192" s="289" t="s">
        <v>379</v>
      </c>
      <c r="I192" s="289" t="str">
        <f>VLOOKUP(D1:D506,PGM!E1:J722,6,0)</f>
        <v/>
      </c>
      <c r="J192" s="352">
        <f>VLOOKUP(D1:D506,'PGM (入力用)'!E1:I7010,5,0)</f>
        <v>0</v>
      </c>
      <c r="K192" s="242">
        <f t="shared" si="19"/>
        <v>99999</v>
      </c>
      <c r="L192" s="242">
        <f t="shared" si="20"/>
        <v>99999</v>
      </c>
      <c r="M192" s="290" t="str">
        <f t="shared" si="24"/>
        <v/>
      </c>
      <c r="N192" s="349"/>
      <c r="O192" s="349"/>
      <c r="P192" s="349"/>
      <c r="Q192" s="350"/>
    </row>
    <row r="193" spans="1:17" ht="16.149999999999999" customHeight="1">
      <c r="A193" s="289" t="s">
        <v>460</v>
      </c>
      <c r="B193" s="289" t="s">
        <v>179</v>
      </c>
      <c r="C193" s="289" t="s">
        <v>183</v>
      </c>
      <c r="D193" s="289" t="str">
        <f t="shared" si="18"/>
        <v>9-1-4</v>
      </c>
      <c r="E193" s="354" t="s">
        <v>372</v>
      </c>
      <c r="F193" s="354" t="s">
        <v>533</v>
      </c>
      <c r="G193" s="354" t="s">
        <v>534</v>
      </c>
      <c r="H193" s="289" t="s">
        <v>379</v>
      </c>
      <c r="I193" s="289" t="str">
        <f>VLOOKUP(D1:D506,PGM!E1:J722,6,0)</f>
        <v/>
      </c>
      <c r="J193" s="352">
        <f>VLOOKUP(D1:D506,'PGM (入力用)'!E1:I7010,5,0)</f>
        <v>0</v>
      </c>
      <c r="K193" s="242">
        <f t="shared" si="19"/>
        <v>99999</v>
      </c>
      <c r="L193" s="242">
        <f t="shared" si="20"/>
        <v>99999</v>
      </c>
      <c r="M193" s="290" t="str">
        <f t="shared" si="24"/>
        <v/>
      </c>
      <c r="N193" s="349"/>
      <c r="O193" s="349"/>
      <c r="P193" s="349"/>
      <c r="Q193" s="350"/>
    </row>
    <row r="194" spans="1:17" ht="16.149999999999999" customHeight="1">
      <c r="A194" s="289" t="s">
        <v>460</v>
      </c>
      <c r="B194" s="289" t="s">
        <v>179</v>
      </c>
      <c r="C194" s="289" t="s">
        <v>181</v>
      </c>
      <c r="D194" s="289" t="str">
        <f t="shared" si="18"/>
        <v>9-1-2</v>
      </c>
      <c r="E194" s="354" t="s">
        <v>255</v>
      </c>
      <c r="F194" s="354" t="s">
        <v>539</v>
      </c>
      <c r="G194" s="354" t="s">
        <v>540</v>
      </c>
      <c r="H194" s="289" t="s">
        <v>379</v>
      </c>
      <c r="I194" s="289" t="str">
        <f>VLOOKUP(D1:D506,PGM!E1:J722,6,0)</f>
        <v/>
      </c>
      <c r="J194" s="352">
        <f>VLOOKUP(D1:D506,'PGM (入力用)'!E1:I7010,5,0)</f>
        <v>0</v>
      </c>
      <c r="K194" s="242">
        <f t="shared" si="19"/>
        <v>99999</v>
      </c>
      <c r="L194" s="242">
        <f t="shared" si="20"/>
        <v>99999</v>
      </c>
      <c r="M194" s="290" t="str">
        <f t="shared" si="24"/>
        <v/>
      </c>
      <c r="N194" s="349"/>
      <c r="O194" s="349"/>
      <c r="P194" s="349"/>
      <c r="Q194" s="350"/>
    </row>
    <row r="195" spans="1:17" ht="16.149999999999999" customHeight="1">
      <c r="A195" s="289" t="s">
        <v>460</v>
      </c>
      <c r="B195" s="289" t="s">
        <v>179</v>
      </c>
      <c r="C195" s="289" t="s">
        <v>184</v>
      </c>
      <c r="D195" s="289" t="str">
        <f t="shared" ref="D195:D258" si="25">CONCATENATE(A195,"-",B195,"-",C195)</f>
        <v>9-1-5</v>
      </c>
      <c r="E195" s="351" t="s">
        <v>180</v>
      </c>
      <c r="F195" s="351" t="s">
        <v>180</v>
      </c>
      <c r="G195" s="353"/>
      <c r="H195" s="289" t="s">
        <v>379</v>
      </c>
      <c r="I195" s="289" t="str">
        <f>VLOOKUP(D1:D506,PGM!E1:J722,6,0)</f>
        <v/>
      </c>
      <c r="J195" s="352">
        <f>VLOOKUP(D1:D506,'PGM (入力用)'!E1:I7010,5,0)</f>
        <v>0</v>
      </c>
      <c r="K195" s="242">
        <f t="shared" ref="K195:K258" si="26">IF(J195&lt;&gt;0,J195,99999)</f>
        <v>99999</v>
      </c>
      <c r="L195" s="242">
        <f t="shared" ref="L195:L258" si="27">K195</f>
        <v>99999</v>
      </c>
      <c r="M195" s="290" t="str">
        <f t="shared" si="24"/>
        <v/>
      </c>
      <c r="N195" s="349"/>
      <c r="O195" s="349"/>
      <c r="P195" s="349"/>
      <c r="Q195" s="350"/>
    </row>
    <row r="196" spans="1:17" ht="16.149999999999999" customHeight="1">
      <c r="A196" s="289" t="s">
        <v>460</v>
      </c>
      <c r="B196" s="289" t="s">
        <v>179</v>
      </c>
      <c r="C196" s="289" t="s">
        <v>179</v>
      </c>
      <c r="D196" s="289" t="str">
        <f t="shared" si="25"/>
        <v>9-1-1</v>
      </c>
      <c r="E196" s="351" t="s">
        <v>180</v>
      </c>
      <c r="F196" s="351" t="s">
        <v>180</v>
      </c>
      <c r="G196" s="353"/>
      <c r="H196" s="289" t="s">
        <v>379</v>
      </c>
      <c r="I196" s="289" t="str">
        <f>VLOOKUP(D1:D506,PGM!E1:J722,6,0)</f>
        <v/>
      </c>
      <c r="J196" s="352">
        <f>VLOOKUP(D1:D506,'PGM (入力用)'!E1:I7010,5,0)</f>
        <v>0</v>
      </c>
      <c r="K196" s="242">
        <f t="shared" si="26"/>
        <v>99999</v>
      </c>
      <c r="L196" s="242">
        <f t="shared" si="27"/>
        <v>99999</v>
      </c>
      <c r="M196" s="290" t="str">
        <f t="shared" si="24"/>
        <v/>
      </c>
      <c r="N196" s="349"/>
      <c r="O196" s="349"/>
      <c r="P196" s="349"/>
      <c r="Q196" s="350"/>
    </row>
    <row r="197" spans="1:17" ht="16.149999999999999" customHeight="1">
      <c r="A197" s="289" t="s">
        <v>460</v>
      </c>
      <c r="B197" s="289" t="s">
        <v>179</v>
      </c>
      <c r="C197" s="289" t="s">
        <v>185</v>
      </c>
      <c r="D197" s="289" t="str">
        <f t="shared" si="25"/>
        <v>9-1-6</v>
      </c>
      <c r="E197" s="351" t="s">
        <v>180</v>
      </c>
      <c r="F197" s="351" t="s">
        <v>180</v>
      </c>
      <c r="G197" s="353"/>
      <c r="H197" s="289" t="s">
        <v>379</v>
      </c>
      <c r="I197" s="289" t="str">
        <f>VLOOKUP(D1:D506,PGM!E1:J722,6,0)</f>
        <v/>
      </c>
      <c r="J197" s="352">
        <f>VLOOKUP(D1:D506,'PGM (入力用)'!E1:I7010,5,0)</f>
        <v>0</v>
      </c>
      <c r="K197" s="242">
        <f t="shared" si="26"/>
        <v>99999</v>
      </c>
      <c r="L197" s="242">
        <f t="shared" si="27"/>
        <v>99999</v>
      </c>
      <c r="M197" s="290" t="str">
        <f t="shared" si="24"/>
        <v/>
      </c>
      <c r="N197" s="349"/>
      <c r="O197" s="349"/>
      <c r="P197" s="349"/>
      <c r="Q197" s="350"/>
    </row>
    <row r="198" spans="1:17" ht="16.149999999999999" customHeight="1">
      <c r="A198" s="289" t="s">
        <v>460</v>
      </c>
      <c r="B198" s="289" t="s">
        <v>179</v>
      </c>
      <c r="C198" s="289" t="s">
        <v>186</v>
      </c>
      <c r="D198" s="289" t="str">
        <f t="shared" si="25"/>
        <v>9-1-7</v>
      </c>
      <c r="E198" s="351" t="s">
        <v>180</v>
      </c>
      <c r="F198" s="351" t="s">
        <v>180</v>
      </c>
      <c r="G198" s="353"/>
      <c r="H198" s="289" t="s">
        <v>379</v>
      </c>
      <c r="I198" s="289" t="str">
        <f>VLOOKUP(D1:D506,PGM!E1:J722,6,0)</f>
        <v/>
      </c>
      <c r="J198" s="352">
        <f>VLOOKUP(D1:D506,'PGM (入力用)'!E1:I7010,5,0)</f>
        <v>0</v>
      </c>
      <c r="K198" s="242">
        <f t="shared" si="26"/>
        <v>99999</v>
      </c>
      <c r="L198" s="242">
        <f t="shared" si="27"/>
        <v>99999</v>
      </c>
      <c r="M198" s="290" t="str">
        <f t="shared" si="24"/>
        <v/>
      </c>
      <c r="N198" s="349"/>
      <c r="O198" s="349"/>
      <c r="P198" s="349"/>
      <c r="Q198" s="350"/>
    </row>
    <row r="199" spans="1:17" ht="16.149999999999999" customHeight="1">
      <c r="A199" s="289" t="s">
        <v>117</v>
      </c>
      <c r="B199" s="289" t="s">
        <v>181</v>
      </c>
      <c r="C199" s="289" t="s">
        <v>182</v>
      </c>
      <c r="D199" s="289" t="str">
        <f t="shared" si="25"/>
        <v>34-2-3</v>
      </c>
      <c r="E199" s="353"/>
      <c r="F199" s="351"/>
      <c r="G199" s="351"/>
      <c r="H199" s="289" t="s">
        <v>387</v>
      </c>
      <c r="I199" s="355"/>
      <c r="J199" s="352">
        <f>VLOOKUP(D1:D506,'PGM (入力用)'!E1:I7010,5,0)</f>
        <v>0</v>
      </c>
      <c r="K199" s="242">
        <f t="shared" si="26"/>
        <v>99999</v>
      </c>
      <c r="L199" s="242">
        <f t="shared" si="27"/>
        <v>99999</v>
      </c>
      <c r="M199" s="290" t="str">
        <f t="shared" ref="M199:M212" si="28">IF(L199=99999,"",RANK(L199,L$199:L$212,1))</f>
        <v/>
      </c>
      <c r="N199" s="349"/>
      <c r="O199" s="349"/>
      <c r="P199" s="349"/>
      <c r="Q199" s="350"/>
    </row>
    <row r="200" spans="1:17" ht="16.149999999999999" customHeight="1">
      <c r="A200" s="289" t="s">
        <v>117</v>
      </c>
      <c r="B200" s="289" t="s">
        <v>181</v>
      </c>
      <c r="C200" s="289" t="s">
        <v>183</v>
      </c>
      <c r="D200" s="289" t="str">
        <f t="shared" si="25"/>
        <v>34-2-4</v>
      </c>
      <c r="E200" s="353"/>
      <c r="F200" s="353"/>
      <c r="G200" s="353"/>
      <c r="H200" s="289" t="s">
        <v>387</v>
      </c>
      <c r="I200" s="355"/>
      <c r="J200" s="352">
        <f>VLOOKUP(D1:D506,'PGM (入力用)'!E1:I7010,5,0)</f>
        <v>0</v>
      </c>
      <c r="K200" s="242">
        <f t="shared" si="26"/>
        <v>99999</v>
      </c>
      <c r="L200" s="242">
        <f t="shared" si="27"/>
        <v>99999</v>
      </c>
      <c r="M200" s="290" t="str">
        <f t="shared" si="28"/>
        <v/>
      </c>
      <c r="N200" s="349"/>
      <c r="O200" s="349"/>
      <c r="P200" s="349"/>
      <c r="Q200" s="350"/>
    </row>
    <row r="201" spans="1:17" ht="16.149999999999999" customHeight="1">
      <c r="A201" s="289" t="s">
        <v>117</v>
      </c>
      <c r="B201" s="289" t="s">
        <v>181</v>
      </c>
      <c r="C201" s="289" t="s">
        <v>181</v>
      </c>
      <c r="D201" s="289" t="str">
        <f t="shared" si="25"/>
        <v>34-2-2</v>
      </c>
      <c r="E201" s="353"/>
      <c r="F201" s="353"/>
      <c r="G201" s="353"/>
      <c r="H201" s="289" t="s">
        <v>387</v>
      </c>
      <c r="I201" s="355"/>
      <c r="J201" s="352">
        <f>VLOOKUP(D1:D506,'PGM (入力用)'!E1:I7010,5,0)</f>
        <v>0</v>
      </c>
      <c r="K201" s="242">
        <f t="shared" si="26"/>
        <v>99999</v>
      </c>
      <c r="L201" s="242">
        <f t="shared" si="27"/>
        <v>99999</v>
      </c>
      <c r="M201" s="290" t="str">
        <f t="shared" si="28"/>
        <v/>
      </c>
      <c r="N201" s="349"/>
      <c r="O201" s="349"/>
      <c r="P201" s="349"/>
      <c r="Q201" s="350"/>
    </row>
    <row r="202" spans="1:17" ht="16.149999999999999" customHeight="1">
      <c r="A202" s="289" t="s">
        <v>117</v>
      </c>
      <c r="B202" s="289" t="s">
        <v>181</v>
      </c>
      <c r="C202" s="289" t="s">
        <v>184</v>
      </c>
      <c r="D202" s="289" t="str">
        <f t="shared" si="25"/>
        <v>34-2-5</v>
      </c>
      <c r="E202" s="353"/>
      <c r="F202" s="353"/>
      <c r="G202" s="353"/>
      <c r="H202" s="289" t="s">
        <v>387</v>
      </c>
      <c r="I202" s="289" t="str">
        <f>VLOOKUP(D1:D506,PGM!E1:J722,6,0)</f>
        <v/>
      </c>
      <c r="J202" s="352">
        <f>VLOOKUP(D1:D506,'PGM (入力用)'!E1:I7010,5,0)</f>
        <v>0</v>
      </c>
      <c r="K202" s="242">
        <f t="shared" si="26"/>
        <v>99999</v>
      </c>
      <c r="L202" s="242">
        <f t="shared" si="27"/>
        <v>99999</v>
      </c>
      <c r="M202" s="290" t="str">
        <f t="shared" si="28"/>
        <v/>
      </c>
      <c r="N202" s="349"/>
      <c r="O202" s="349"/>
      <c r="P202" s="349"/>
      <c r="Q202" s="350"/>
    </row>
    <row r="203" spans="1:17" ht="16.149999999999999" customHeight="1">
      <c r="A203" s="289" t="s">
        <v>117</v>
      </c>
      <c r="B203" s="289" t="s">
        <v>181</v>
      </c>
      <c r="C203" s="289" t="s">
        <v>179</v>
      </c>
      <c r="D203" s="289" t="str">
        <f t="shared" si="25"/>
        <v>34-2-1</v>
      </c>
      <c r="E203" s="353"/>
      <c r="F203" s="353"/>
      <c r="G203" s="353"/>
      <c r="H203" s="289" t="s">
        <v>387</v>
      </c>
      <c r="I203" s="355"/>
      <c r="J203" s="352">
        <f>VLOOKUP(D1:D506,'PGM (入力用)'!E1:I7010,5,0)</f>
        <v>0</v>
      </c>
      <c r="K203" s="242">
        <f t="shared" si="26"/>
        <v>99999</v>
      </c>
      <c r="L203" s="242">
        <f t="shared" si="27"/>
        <v>99999</v>
      </c>
      <c r="M203" s="290" t="str">
        <f t="shared" si="28"/>
        <v/>
      </c>
      <c r="N203" s="349"/>
      <c r="O203" s="349"/>
      <c r="P203" s="349"/>
      <c r="Q203" s="350"/>
    </row>
    <row r="204" spans="1:17" ht="16.149999999999999" customHeight="1">
      <c r="A204" s="289" t="s">
        <v>117</v>
      </c>
      <c r="B204" s="289" t="s">
        <v>181</v>
      </c>
      <c r="C204" s="289" t="s">
        <v>185</v>
      </c>
      <c r="D204" s="289" t="str">
        <f t="shared" si="25"/>
        <v>34-2-6</v>
      </c>
      <c r="E204" s="353"/>
      <c r="F204" s="353"/>
      <c r="G204" s="353"/>
      <c r="H204" s="289" t="s">
        <v>387</v>
      </c>
      <c r="I204" s="355"/>
      <c r="J204" s="352">
        <f>VLOOKUP(D1:D506,'PGM (入力用)'!E1:I7010,5,0)</f>
        <v>0</v>
      </c>
      <c r="K204" s="242">
        <f t="shared" si="26"/>
        <v>99999</v>
      </c>
      <c r="L204" s="242">
        <f t="shared" si="27"/>
        <v>99999</v>
      </c>
      <c r="M204" s="290" t="str">
        <f t="shared" si="28"/>
        <v/>
      </c>
      <c r="N204" s="349"/>
      <c r="O204" s="349"/>
      <c r="P204" s="349"/>
      <c r="Q204" s="350"/>
    </row>
    <row r="205" spans="1:17" ht="16.149999999999999" customHeight="1">
      <c r="A205" s="289" t="s">
        <v>117</v>
      </c>
      <c r="B205" s="289" t="s">
        <v>181</v>
      </c>
      <c r="C205" s="289" t="s">
        <v>186</v>
      </c>
      <c r="D205" s="289" t="str">
        <f t="shared" si="25"/>
        <v>34-2-7</v>
      </c>
      <c r="E205" s="353"/>
      <c r="F205" s="353"/>
      <c r="G205" s="353"/>
      <c r="H205" s="289" t="s">
        <v>387</v>
      </c>
      <c r="I205" s="289" t="str">
        <f>VLOOKUP(D1:D506,PGM!E1:J722,6,0)</f>
        <v/>
      </c>
      <c r="J205" s="352">
        <f>VLOOKUP(D1:D506,'PGM (入力用)'!E1:I7010,5,0)</f>
        <v>0</v>
      </c>
      <c r="K205" s="242">
        <f t="shared" si="26"/>
        <v>99999</v>
      </c>
      <c r="L205" s="242">
        <f t="shared" si="27"/>
        <v>99999</v>
      </c>
      <c r="M205" s="290" t="str">
        <f t="shared" si="28"/>
        <v/>
      </c>
      <c r="N205" s="349"/>
      <c r="O205" s="349"/>
      <c r="P205" s="349"/>
      <c r="Q205" s="350"/>
    </row>
    <row r="206" spans="1:17" ht="16.149999999999999" customHeight="1">
      <c r="A206" s="289" t="s">
        <v>117</v>
      </c>
      <c r="B206" s="289" t="s">
        <v>179</v>
      </c>
      <c r="C206" s="289" t="s">
        <v>182</v>
      </c>
      <c r="D206" s="289" t="str">
        <f t="shared" si="25"/>
        <v>34-1-3</v>
      </c>
      <c r="E206" s="354" t="s">
        <v>255</v>
      </c>
      <c r="F206" s="354" t="s">
        <v>531</v>
      </c>
      <c r="G206" s="354" t="s">
        <v>532</v>
      </c>
      <c r="H206" s="289" t="s">
        <v>387</v>
      </c>
      <c r="I206" s="355"/>
      <c r="J206" s="352">
        <f>VLOOKUP(D1:D506,'PGM (入力用)'!E1:I7010,5,0)</f>
        <v>0</v>
      </c>
      <c r="K206" s="242">
        <f t="shared" si="26"/>
        <v>99999</v>
      </c>
      <c r="L206" s="242">
        <f t="shared" si="27"/>
        <v>99999</v>
      </c>
      <c r="M206" s="290" t="str">
        <f t="shared" si="28"/>
        <v/>
      </c>
      <c r="N206" s="349"/>
      <c r="O206" s="349"/>
      <c r="P206" s="349"/>
      <c r="Q206" s="350"/>
    </row>
    <row r="207" spans="1:17" ht="16.149999999999999" customHeight="1">
      <c r="A207" s="289" t="s">
        <v>117</v>
      </c>
      <c r="B207" s="289" t="s">
        <v>179</v>
      </c>
      <c r="C207" s="289" t="s">
        <v>183</v>
      </c>
      <c r="D207" s="289" t="str">
        <f t="shared" si="25"/>
        <v>34-1-4</v>
      </c>
      <c r="E207" s="351" t="s">
        <v>372</v>
      </c>
      <c r="F207" s="351" t="s">
        <v>520</v>
      </c>
      <c r="G207" s="351" t="s">
        <v>521</v>
      </c>
      <c r="H207" s="289" t="s">
        <v>387</v>
      </c>
      <c r="I207" s="355"/>
      <c r="J207" s="352">
        <f>VLOOKUP(D1:D506,'PGM (入力用)'!E1:I7010,5,0)</f>
        <v>0</v>
      </c>
      <c r="K207" s="242">
        <f t="shared" si="26"/>
        <v>99999</v>
      </c>
      <c r="L207" s="242">
        <f t="shared" si="27"/>
        <v>99999</v>
      </c>
      <c r="M207" s="290" t="str">
        <f t="shared" si="28"/>
        <v/>
      </c>
      <c r="N207" s="349"/>
      <c r="O207" s="349"/>
      <c r="P207" s="349"/>
      <c r="Q207" s="350"/>
    </row>
    <row r="208" spans="1:17" ht="16.149999999999999" customHeight="1">
      <c r="A208" s="289" t="s">
        <v>117</v>
      </c>
      <c r="B208" s="289" t="s">
        <v>179</v>
      </c>
      <c r="C208" s="289" t="s">
        <v>181</v>
      </c>
      <c r="D208" s="289" t="str">
        <f t="shared" si="25"/>
        <v>34-1-2</v>
      </c>
      <c r="E208" s="351" t="s">
        <v>180</v>
      </c>
      <c r="F208" s="351" t="s">
        <v>180</v>
      </c>
      <c r="G208" s="353"/>
      <c r="H208" s="289" t="s">
        <v>387</v>
      </c>
      <c r="I208" s="355"/>
      <c r="J208" s="352">
        <f>VLOOKUP(D1:D506,'PGM (入力用)'!E1:I7010,5,0)</f>
        <v>0</v>
      </c>
      <c r="K208" s="242">
        <f t="shared" si="26"/>
        <v>99999</v>
      </c>
      <c r="L208" s="242">
        <f t="shared" si="27"/>
        <v>99999</v>
      </c>
      <c r="M208" s="290" t="str">
        <f t="shared" si="28"/>
        <v/>
      </c>
      <c r="N208" s="349"/>
      <c r="O208" s="349"/>
      <c r="P208" s="349"/>
      <c r="Q208" s="350"/>
    </row>
    <row r="209" spans="1:17" ht="16.149999999999999" customHeight="1">
      <c r="A209" s="289" t="s">
        <v>117</v>
      </c>
      <c r="B209" s="289" t="s">
        <v>179</v>
      </c>
      <c r="C209" s="289" t="s">
        <v>184</v>
      </c>
      <c r="D209" s="289" t="str">
        <f t="shared" si="25"/>
        <v>34-1-5</v>
      </c>
      <c r="E209" s="351" t="s">
        <v>180</v>
      </c>
      <c r="F209" s="351" t="s">
        <v>180</v>
      </c>
      <c r="G209" s="353"/>
      <c r="H209" s="289" t="s">
        <v>387</v>
      </c>
      <c r="I209" s="289" t="str">
        <f>VLOOKUP(D1:D506,PGM!E1:J722,6,0)</f>
        <v/>
      </c>
      <c r="J209" s="352">
        <f>VLOOKUP(D1:D506,'PGM (入力用)'!E1:I7010,5,0)</f>
        <v>0</v>
      </c>
      <c r="K209" s="242">
        <f t="shared" si="26"/>
        <v>99999</v>
      </c>
      <c r="L209" s="242">
        <f t="shared" si="27"/>
        <v>99999</v>
      </c>
      <c r="M209" s="290" t="str">
        <f t="shared" si="28"/>
        <v/>
      </c>
      <c r="N209" s="349"/>
      <c r="O209" s="349"/>
      <c r="P209" s="349"/>
      <c r="Q209" s="350"/>
    </row>
    <row r="210" spans="1:17" ht="16.149999999999999" customHeight="1">
      <c r="A210" s="289" t="s">
        <v>117</v>
      </c>
      <c r="B210" s="289" t="s">
        <v>179</v>
      </c>
      <c r="C210" s="289" t="s">
        <v>179</v>
      </c>
      <c r="D210" s="289" t="str">
        <f t="shared" si="25"/>
        <v>34-1-1</v>
      </c>
      <c r="E210" s="351" t="s">
        <v>180</v>
      </c>
      <c r="F210" s="351" t="s">
        <v>180</v>
      </c>
      <c r="G210" s="353"/>
      <c r="H210" s="289" t="s">
        <v>387</v>
      </c>
      <c r="I210" s="355"/>
      <c r="J210" s="352">
        <f>VLOOKUP(D1:D506,'PGM (入力用)'!E1:I7010,5,0)</f>
        <v>0</v>
      </c>
      <c r="K210" s="242">
        <f t="shared" si="26"/>
        <v>99999</v>
      </c>
      <c r="L210" s="242">
        <f t="shared" si="27"/>
        <v>99999</v>
      </c>
      <c r="M210" s="290" t="str">
        <f t="shared" si="28"/>
        <v/>
      </c>
      <c r="N210" s="349"/>
      <c r="O210" s="349"/>
      <c r="P210" s="349"/>
      <c r="Q210" s="350"/>
    </row>
    <row r="211" spans="1:17" ht="16.149999999999999" customHeight="1">
      <c r="A211" s="289" t="s">
        <v>117</v>
      </c>
      <c r="B211" s="289" t="s">
        <v>179</v>
      </c>
      <c r="C211" s="289" t="s">
        <v>185</v>
      </c>
      <c r="D211" s="289" t="str">
        <f t="shared" si="25"/>
        <v>34-1-6</v>
      </c>
      <c r="E211" s="351" t="s">
        <v>180</v>
      </c>
      <c r="F211" s="351" t="s">
        <v>180</v>
      </c>
      <c r="G211" s="353"/>
      <c r="H211" s="289" t="s">
        <v>387</v>
      </c>
      <c r="I211" s="289" t="str">
        <f>VLOOKUP(D1:D506,PGM!E1:J722,6,0)</f>
        <v/>
      </c>
      <c r="J211" s="352">
        <f>VLOOKUP(D1:D506,'PGM (入力用)'!E1:I7010,5,0)</f>
        <v>0</v>
      </c>
      <c r="K211" s="242">
        <f t="shared" si="26"/>
        <v>99999</v>
      </c>
      <c r="L211" s="242">
        <f t="shared" si="27"/>
        <v>99999</v>
      </c>
      <c r="M211" s="290" t="str">
        <f t="shared" si="28"/>
        <v/>
      </c>
      <c r="N211" s="349"/>
      <c r="O211" s="349"/>
      <c r="P211" s="349"/>
      <c r="Q211" s="350"/>
    </row>
    <row r="212" spans="1:17" ht="16.149999999999999" customHeight="1">
      <c r="A212" s="289" t="s">
        <v>117</v>
      </c>
      <c r="B212" s="289" t="s">
        <v>179</v>
      </c>
      <c r="C212" s="289" t="s">
        <v>186</v>
      </c>
      <c r="D212" s="289" t="str">
        <f t="shared" si="25"/>
        <v>34-1-7</v>
      </c>
      <c r="E212" s="351" t="s">
        <v>180</v>
      </c>
      <c r="F212" s="351" t="s">
        <v>180</v>
      </c>
      <c r="G212" s="353"/>
      <c r="H212" s="289" t="s">
        <v>387</v>
      </c>
      <c r="I212" s="289" t="str">
        <f>VLOOKUP(D1:D506,PGM!E1:J722,6,0)</f>
        <v/>
      </c>
      <c r="J212" s="352">
        <f>VLOOKUP(D1:D506,'PGM (入力用)'!E1:I7010,5,0)</f>
        <v>0</v>
      </c>
      <c r="K212" s="242">
        <f t="shared" si="26"/>
        <v>99999</v>
      </c>
      <c r="L212" s="242">
        <f t="shared" si="27"/>
        <v>99999</v>
      </c>
      <c r="M212" s="290" t="str">
        <f t="shared" si="28"/>
        <v/>
      </c>
      <c r="N212" s="349"/>
      <c r="O212" s="349"/>
      <c r="P212" s="349"/>
      <c r="Q212" s="350"/>
    </row>
    <row r="213" spans="1:17" ht="16.149999999999999" customHeight="1">
      <c r="A213" s="289" t="s">
        <v>461</v>
      </c>
      <c r="B213" s="289" t="s">
        <v>179</v>
      </c>
      <c r="C213" s="289" t="s">
        <v>182</v>
      </c>
      <c r="D213" s="289" t="str">
        <f t="shared" si="25"/>
        <v>12-1-3</v>
      </c>
      <c r="E213" s="351" t="s">
        <v>255</v>
      </c>
      <c r="F213" s="351" t="s">
        <v>507</v>
      </c>
      <c r="G213" s="351" t="s">
        <v>508</v>
      </c>
      <c r="H213" s="289" t="s">
        <v>381</v>
      </c>
      <c r="I213" s="289" t="str">
        <f>VLOOKUP(D1:D506,PGM!E1:J722,6,0)</f>
        <v/>
      </c>
      <c r="J213" s="352">
        <f>VLOOKUP(D1:D506,'PGM (入力用)'!E1:I7010,5,0)</f>
        <v>0</v>
      </c>
      <c r="K213" s="242">
        <f t="shared" si="26"/>
        <v>99999</v>
      </c>
      <c r="L213" s="242">
        <f t="shared" si="27"/>
        <v>99999</v>
      </c>
      <c r="M213" s="290" t="str">
        <f t="shared" ref="M213:M219" si="29">IF(L213=99999,"",RANK(L213,L$213:L$219,1))</f>
        <v/>
      </c>
      <c r="N213" s="349"/>
      <c r="O213" s="349"/>
      <c r="P213" s="349"/>
      <c r="Q213" s="350"/>
    </row>
    <row r="214" spans="1:17" ht="16.149999999999999" customHeight="1">
      <c r="A214" s="289" t="s">
        <v>461</v>
      </c>
      <c r="B214" s="289" t="s">
        <v>179</v>
      </c>
      <c r="C214" s="289" t="s">
        <v>183</v>
      </c>
      <c r="D214" s="289" t="str">
        <f t="shared" si="25"/>
        <v>12-1-4</v>
      </c>
      <c r="E214" s="351" t="s">
        <v>11</v>
      </c>
      <c r="F214" s="351" t="s">
        <v>509</v>
      </c>
      <c r="G214" s="351" t="s">
        <v>510</v>
      </c>
      <c r="H214" s="289" t="s">
        <v>381</v>
      </c>
      <c r="I214" s="289" t="str">
        <f>VLOOKUP(D1:D506,PGM!E1:J722,6,0)</f>
        <v/>
      </c>
      <c r="J214" s="352">
        <f>VLOOKUP(D1:D506,'PGM (入力用)'!E1:I7010,5,0)</f>
        <v>0</v>
      </c>
      <c r="K214" s="242">
        <f t="shared" si="26"/>
        <v>99999</v>
      </c>
      <c r="L214" s="242">
        <f t="shared" si="27"/>
        <v>99999</v>
      </c>
      <c r="M214" s="290" t="str">
        <f t="shared" si="29"/>
        <v/>
      </c>
      <c r="N214" s="349"/>
      <c r="O214" s="349"/>
      <c r="P214" s="349"/>
      <c r="Q214" s="350"/>
    </row>
    <row r="215" spans="1:17" ht="16.149999999999999" customHeight="1">
      <c r="A215" s="289" t="s">
        <v>461</v>
      </c>
      <c r="B215" s="289" t="s">
        <v>179</v>
      </c>
      <c r="C215" s="289" t="s">
        <v>181</v>
      </c>
      <c r="D215" s="289" t="str">
        <f t="shared" si="25"/>
        <v>12-1-2</v>
      </c>
      <c r="E215" s="351" t="s">
        <v>369</v>
      </c>
      <c r="F215" s="351" t="s">
        <v>369</v>
      </c>
      <c r="G215" s="351" t="s">
        <v>543</v>
      </c>
      <c r="H215" s="289" t="s">
        <v>381</v>
      </c>
      <c r="I215" s="289" t="str">
        <f>VLOOKUP(D1:D506,PGM!E1:J722,6,0)</f>
        <v/>
      </c>
      <c r="J215" s="352">
        <f>VLOOKUP(D1:D506,'PGM (入力用)'!E1:I7010,5,0)</f>
        <v>0</v>
      </c>
      <c r="K215" s="242">
        <f t="shared" si="26"/>
        <v>99999</v>
      </c>
      <c r="L215" s="242">
        <f t="shared" si="27"/>
        <v>99999</v>
      </c>
      <c r="M215" s="290" t="str">
        <f t="shared" si="29"/>
        <v/>
      </c>
      <c r="N215" s="349"/>
      <c r="O215" s="349"/>
      <c r="P215" s="349"/>
      <c r="Q215" s="350"/>
    </row>
    <row r="216" spans="1:17" ht="16.149999999999999" customHeight="1">
      <c r="A216" s="289" t="s">
        <v>461</v>
      </c>
      <c r="B216" s="289" t="s">
        <v>179</v>
      </c>
      <c r="C216" s="289" t="s">
        <v>184</v>
      </c>
      <c r="D216" s="289" t="str">
        <f t="shared" si="25"/>
        <v>12-1-5</v>
      </c>
      <c r="E216" s="351" t="s">
        <v>180</v>
      </c>
      <c r="F216" s="351" t="s">
        <v>180</v>
      </c>
      <c r="G216" s="353"/>
      <c r="H216" s="289" t="s">
        <v>381</v>
      </c>
      <c r="I216" s="289" t="str">
        <f>VLOOKUP(D1:D506,PGM!E1:J722,6,0)</f>
        <v/>
      </c>
      <c r="J216" s="352">
        <f>VLOOKUP(D1:D506,'PGM (入力用)'!E1:I7010,5,0)</f>
        <v>0</v>
      </c>
      <c r="K216" s="242">
        <f t="shared" si="26"/>
        <v>99999</v>
      </c>
      <c r="L216" s="242">
        <f t="shared" si="27"/>
        <v>99999</v>
      </c>
      <c r="M216" s="290" t="str">
        <f t="shared" si="29"/>
        <v/>
      </c>
      <c r="N216" s="349"/>
      <c r="O216" s="349"/>
      <c r="P216" s="349"/>
      <c r="Q216" s="350"/>
    </row>
    <row r="217" spans="1:17" ht="16.149999999999999" customHeight="1">
      <c r="A217" s="289" t="s">
        <v>461</v>
      </c>
      <c r="B217" s="289" t="s">
        <v>179</v>
      </c>
      <c r="C217" s="289" t="s">
        <v>179</v>
      </c>
      <c r="D217" s="289" t="str">
        <f t="shared" si="25"/>
        <v>12-1-1</v>
      </c>
      <c r="E217" s="351" t="s">
        <v>180</v>
      </c>
      <c r="F217" s="351" t="s">
        <v>180</v>
      </c>
      <c r="G217" s="353"/>
      <c r="H217" s="289" t="s">
        <v>381</v>
      </c>
      <c r="I217" s="289" t="str">
        <f>VLOOKUP(D1:D506,PGM!E1:J722,6,0)</f>
        <v/>
      </c>
      <c r="J217" s="352">
        <f>VLOOKUP(D1:D506,'PGM (入力用)'!E1:I7010,5,0)</f>
        <v>0</v>
      </c>
      <c r="K217" s="242">
        <f t="shared" si="26"/>
        <v>99999</v>
      </c>
      <c r="L217" s="242">
        <f t="shared" si="27"/>
        <v>99999</v>
      </c>
      <c r="M217" s="290" t="str">
        <f t="shared" si="29"/>
        <v/>
      </c>
      <c r="N217" s="349"/>
      <c r="O217" s="349"/>
      <c r="P217" s="349"/>
      <c r="Q217" s="350"/>
    </row>
    <row r="218" spans="1:17" ht="16.149999999999999" customHeight="1">
      <c r="A218" s="289" t="s">
        <v>461</v>
      </c>
      <c r="B218" s="289" t="s">
        <v>179</v>
      </c>
      <c r="C218" s="289" t="s">
        <v>185</v>
      </c>
      <c r="D218" s="289" t="str">
        <f t="shared" si="25"/>
        <v>12-1-6</v>
      </c>
      <c r="E218" s="351" t="s">
        <v>180</v>
      </c>
      <c r="F218" s="351" t="s">
        <v>180</v>
      </c>
      <c r="G218" s="353"/>
      <c r="H218" s="289" t="s">
        <v>381</v>
      </c>
      <c r="I218" s="289" t="str">
        <f>VLOOKUP(D1:D506,PGM!E1:J722,6,0)</f>
        <v/>
      </c>
      <c r="J218" s="352">
        <f>VLOOKUP(D1:D506,'PGM (入力用)'!E1:I7010,5,0)</f>
        <v>0</v>
      </c>
      <c r="K218" s="242">
        <f t="shared" si="26"/>
        <v>99999</v>
      </c>
      <c r="L218" s="242">
        <f t="shared" si="27"/>
        <v>99999</v>
      </c>
      <c r="M218" s="290" t="str">
        <f t="shared" si="29"/>
        <v/>
      </c>
      <c r="N218" s="349"/>
      <c r="O218" s="349"/>
      <c r="P218" s="349"/>
      <c r="Q218" s="350"/>
    </row>
    <row r="219" spans="1:17" ht="16.149999999999999" customHeight="1">
      <c r="A219" s="289" t="s">
        <v>461</v>
      </c>
      <c r="B219" s="289" t="s">
        <v>179</v>
      </c>
      <c r="C219" s="289" t="s">
        <v>186</v>
      </c>
      <c r="D219" s="289" t="str">
        <f t="shared" si="25"/>
        <v>12-1-7</v>
      </c>
      <c r="E219" s="351" t="s">
        <v>180</v>
      </c>
      <c r="F219" s="351" t="s">
        <v>180</v>
      </c>
      <c r="G219" s="353"/>
      <c r="H219" s="289" t="s">
        <v>381</v>
      </c>
      <c r="I219" s="289" t="str">
        <f>VLOOKUP(D1:D506,PGM!E1:J722,6,0)</f>
        <v/>
      </c>
      <c r="J219" s="352">
        <f>VLOOKUP(D1:D506,'PGM (入力用)'!E1:I7010,5,0)</f>
        <v>0</v>
      </c>
      <c r="K219" s="242">
        <f t="shared" si="26"/>
        <v>99999</v>
      </c>
      <c r="L219" s="242">
        <f t="shared" si="27"/>
        <v>99999</v>
      </c>
      <c r="M219" s="290" t="str">
        <f t="shared" si="29"/>
        <v/>
      </c>
      <c r="N219" s="349"/>
      <c r="O219" s="349"/>
      <c r="P219" s="349"/>
      <c r="Q219" s="350"/>
    </row>
    <row r="220" spans="1:17" ht="16.149999999999999" customHeight="1">
      <c r="A220" s="289" t="s">
        <v>152</v>
      </c>
      <c r="B220" s="289" t="s">
        <v>179</v>
      </c>
      <c r="C220" s="289" t="s">
        <v>182</v>
      </c>
      <c r="D220" s="289" t="str">
        <f t="shared" si="25"/>
        <v>42-1-3</v>
      </c>
      <c r="E220" s="351" t="s">
        <v>255</v>
      </c>
      <c r="F220" s="351" t="s">
        <v>507</v>
      </c>
      <c r="G220" s="351" t="s">
        <v>508</v>
      </c>
      <c r="H220" s="289" t="s">
        <v>391</v>
      </c>
      <c r="I220" s="289" t="str">
        <f>VLOOKUP(D1:D506,PGM!E1:J722,6,0)</f>
        <v/>
      </c>
      <c r="J220" s="352">
        <f>VLOOKUP(D1:D506,'PGM (入力用)'!E1:I7010,5,0)</f>
        <v>0</v>
      </c>
      <c r="K220" s="242">
        <f t="shared" si="26"/>
        <v>99999</v>
      </c>
      <c r="L220" s="242">
        <f t="shared" si="27"/>
        <v>99999</v>
      </c>
      <c r="M220" s="290" t="str">
        <f t="shared" ref="M220:M226" si="30">IF(L220=99999,"",RANK(L220,L$220:L$226,1))</f>
        <v/>
      </c>
      <c r="N220" s="349"/>
      <c r="O220" s="349"/>
      <c r="P220" s="349"/>
      <c r="Q220" s="350"/>
    </row>
    <row r="221" spans="1:17" ht="16.149999999999999" customHeight="1">
      <c r="A221" s="289" t="s">
        <v>152</v>
      </c>
      <c r="B221" s="289" t="s">
        <v>179</v>
      </c>
      <c r="C221" s="289" t="s">
        <v>183</v>
      </c>
      <c r="D221" s="289" t="str">
        <f t="shared" si="25"/>
        <v>42-1-4</v>
      </c>
      <c r="E221" s="351" t="s">
        <v>11</v>
      </c>
      <c r="F221" s="351" t="s">
        <v>509</v>
      </c>
      <c r="G221" s="351" t="s">
        <v>510</v>
      </c>
      <c r="H221" s="289" t="s">
        <v>391</v>
      </c>
      <c r="I221" s="289" t="str">
        <f>VLOOKUP(D1:D506,PGM!E1:J722,6,0)</f>
        <v/>
      </c>
      <c r="J221" s="352">
        <f>VLOOKUP(D1:D506,'PGM (入力用)'!E1:I7010,5,0)</f>
        <v>0</v>
      </c>
      <c r="K221" s="242">
        <f t="shared" si="26"/>
        <v>99999</v>
      </c>
      <c r="L221" s="242">
        <f t="shared" si="27"/>
        <v>99999</v>
      </c>
      <c r="M221" s="290" t="str">
        <f t="shared" si="30"/>
        <v/>
      </c>
      <c r="N221" s="349"/>
      <c r="O221" s="349"/>
      <c r="P221" s="349"/>
      <c r="Q221" s="350"/>
    </row>
    <row r="222" spans="1:17" ht="16.149999999999999" customHeight="1">
      <c r="A222" s="289" t="s">
        <v>152</v>
      </c>
      <c r="B222" s="289" t="s">
        <v>179</v>
      </c>
      <c r="C222" s="289" t="s">
        <v>181</v>
      </c>
      <c r="D222" s="289" t="str">
        <f t="shared" si="25"/>
        <v>42-1-2</v>
      </c>
      <c r="E222" s="351" t="s">
        <v>369</v>
      </c>
      <c r="F222" s="351" t="s">
        <v>369</v>
      </c>
      <c r="G222" s="351" t="s">
        <v>543</v>
      </c>
      <c r="H222" s="289" t="s">
        <v>391</v>
      </c>
      <c r="I222" s="289" t="str">
        <f>VLOOKUP(D1:D506,PGM!E1:J722,6,0)</f>
        <v/>
      </c>
      <c r="J222" s="352">
        <f>VLOOKUP(D1:D506,'PGM (入力用)'!E1:I7010,5,0)</f>
        <v>0</v>
      </c>
      <c r="K222" s="242">
        <f t="shared" si="26"/>
        <v>99999</v>
      </c>
      <c r="L222" s="242">
        <f t="shared" si="27"/>
        <v>99999</v>
      </c>
      <c r="M222" s="290" t="str">
        <f t="shared" si="30"/>
        <v/>
      </c>
      <c r="N222" s="349"/>
      <c r="O222" s="349"/>
      <c r="P222" s="349"/>
      <c r="Q222" s="350"/>
    </row>
    <row r="223" spans="1:17" ht="16.149999999999999" customHeight="1">
      <c r="A223" s="289" t="s">
        <v>152</v>
      </c>
      <c r="B223" s="289" t="s">
        <v>179</v>
      </c>
      <c r="C223" s="289" t="s">
        <v>184</v>
      </c>
      <c r="D223" s="289" t="str">
        <f t="shared" si="25"/>
        <v>42-1-5</v>
      </c>
      <c r="E223" s="351" t="s">
        <v>180</v>
      </c>
      <c r="F223" s="351" t="s">
        <v>180</v>
      </c>
      <c r="G223" s="353"/>
      <c r="H223" s="289" t="s">
        <v>391</v>
      </c>
      <c r="I223" s="289" t="str">
        <f>VLOOKUP(D1:D506,PGM!E1:J722,6,0)</f>
        <v/>
      </c>
      <c r="J223" s="352">
        <f>VLOOKUP(D1:D506,'PGM (入力用)'!E1:I7010,5,0)</f>
        <v>0</v>
      </c>
      <c r="K223" s="242">
        <f t="shared" si="26"/>
        <v>99999</v>
      </c>
      <c r="L223" s="242">
        <f t="shared" si="27"/>
        <v>99999</v>
      </c>
      <c r="M223" s="290" t="str">
        <f t="shared" si="30"/>
        <v/>
      </c>
      <c r="N223" s="349"/>
      <c r="O223" s="349"/>
      <c r="P223" s="349"/>
      <c r="Q223" s="350"/>
    </row>
    <row r="224" spans="1:17" ht="16.149999999999999" customHeight="1">
      <c r="A224" s="289" t="s">
        <v>152</v>
      </c>
      <c r="B224" s="289" t="s">
        <v>179</v>
      </c>
      <c r="C224" s="289" t="s">
        <v>179</v>
      </c>
      <c r="D224" s="289" t="str">
        <f t="shared" si="25"/>
        <v>42-1-1</v>
      </c>
      <c r="E224" s="351" t="s">
        <v>180</v>
      </c>
      <c r="F224" s="351" t="s">
        <v>180</v>
      </c>
      <c r="G224" s="353"/>
      <c r="H224" s="289" t="s">
        <v>391</v>
      </c>
      <c r="I224" s="289" t="str">
        <f>VLOOKUP(D1:D506,PGM!E1:J722,6,0)</f>
        <v/>
      </c>
      <c r="J224" s="352">
        <f>VLOOKUP(D1:D506,'PGM (入力用)'!E1:I7010,5,0)</f>
        <v>0</v>
      </c>
      <c r="K224" s="242">
        <f t="shared" si="26"/>
        <v>99999</v>
      </c>
      <c r="L224" s="242">
        <f t="shared" si="27"/>
        <v>99999</v>
      </c>
      <c r="M224" s="290" t="str">
        <f t="shared" si="30"/>
        <v/>
      </c>
      <c r="N224" s="349"/>
      <c r="O224" s="349"/>
      <c r="P224" s="349"/>
      <c r="Q224" s="350"/>
    </row>
    <row r="225" spans="1:17" ht="16.149999999999999" customHeight="1">
      <c r="A225" s="289" t="s">
        <v>152</v>
      </c>
      <c r="B225" s="289" t="s">
        <v>179</v>
      </c>
      <c r="C225" s="289" t="s">
        <v>185</v>
      </c>
      <c r="D225" s="289" t="str">
        <f t="shared" si="25"/>
        <v>42-1-6</v>
      </c>
      <c r="E225" s="351" t="s">
        <v>180</v>
      </c>
      <c r="F225" s="351" t="s">
        <v>180</v>
      </c>
      <c r="G225" s="353"/>
      <c r="H225" s="289" t="s">
        <v>391</v>
      </c>
      <c r="I225" s="289" t="str">
        <f>VLOOKUP(D1:D506,PGM!E1:J722,6,0)</f>
        <v/>
      </c>
      <c r="J225" s="352">
        <f>VLOOKUP(D1:D506,'PGM (入力用)'!E1:I7010,5,0)</f>
        <v>0</v>
      </c>
      <c r="K225" s="242">
        <f t="shared" si="26"/>
        <v>99999</v>
      </c>
      <c r="L225" s="242">
        <f t="shared" si="27"/>
        <v>99999</v>
      </c>
      <c r="M225" s="290" t="str">
        <f t="shared" si="30"/>
        <v/>
      </c>
      <c r="N225" s="349"/>
      <c r="O225" s="349"/>
      <c r="P225" s="349"/>
      <c r="Q225" s="350"/>
    </row>
    <row r="226" spans="1:17" ht="16.149999999999999" customHeight="1">
      <c r="A226" s="289" t="s">
        <v>152</v>
      </c>
      <c r="B226" s="289" t="s">
        <v>179</v>
      </c>
      <c r="C226" s="289" t="s">
        <v>186</v>
      </c>
      <c r="D226" s="289" t="str">
        <f t="shared" si="25"/>
        <v>42-1-7</v>
      </c>
      <c r="E226" s="351" t="s">
        <v>180</v>
      </c>
      <c r="F226" s="351" t="s">
        <v>180</v>
      </c>
      <c r="G226" s="353"/>
      <c r="H226" s="289" t="s">
        <v>391</v>
      </c>
      <c r="I226" s="289" t="str">
        <f>VLOOKUP(D1:D506,PGM!E1:J722,6,0)</f>
        <v/>
      </c>
      <c r="J226" s="352">
        <f>VLOOKUP(D1:D506,'PGM (入力用)'!E1:I7010,5,0)</f>
        <v>0</v>
      </c>
      <c r="K226" s="242">
        <f t="shared" si="26"/>
        <v>99999</v>
      </c>
      <c r="L226" s="242">
        <f t="shared" si="27"/>
        <v>99999</v>
      </c>
      <c r="M226" s="290" t="str">
        <f t="shared" si="30"/>
        <v/>
      </c>
      <c r="N226" s="349"/>
      <c r="O226" s="349"/>
      <c r="P226" s="349"/>
      <c r="Q226" s="350"/>
    </row>
    <row r="227" spans="1:17" ht="16.149999999999999" customHeight="1">
      <c r="A227" s="289" t="s">
        <v>159</v>
      </c>
      <c r="B227" s="289" t="s">
        <v>182</v>
      </c>
      <c r="C227" s="289" t="s">
        <v>182</v>
      </c>
      <c r="D227" s="289" t="str">
        <f t="shared" si="25"/>
        <v>21-3-3</v>
      </c>
      <c r="E227" s="353"/>
      <c r="F227" s="353"/>
      <c r="G227" s="353"/>
      <c r="H227" s="289" t="s">
        <v>396</v>
      </c>
      <c r="I227" s="289" t="str">
        <f>VLOOKUP(D1:D506,PGM!E1:J722,6,0)</f>
        <v/>
      </c>
      <c r="J227" s="352">
        <f>VLOOKUP(D1:D506,'PGM (入力用)'!E1:I7010,5,0)</f>
        <v>0</v>
      </c>
      <c r="K227" s="242">
        <f t="shared" si="26"/>
        <v>99999</v>
      </c>
      <c r="L227" s="242">
        <f t="shared" si="27"/>
        <v>99999</v>
      </c>
      <c r="M227" s="290" t="str">
        <f t="shared" ref="M227:M247" si="31">IF(L227=99999,"",RANK(L227,L$227:L$247,1))</f>
        <v/>
      </c>
      <c r="N227" s="349"/>
      <c r="O227" s="349"/>
      <c r="P227" s="349"/>
      <c r="Q227" s="350"/>
    </row>
    <row r="228" spans="1:17" ht="16.149999999999999" customHeight="1">
      <c r="A228" s="289" t="s">
        <v>159</v>
      </c>
      <c r="B228" s="289" t="s">
        <v>182</v>
      </c>
      <c r="C228" s="289" t="s">
        <v>183</v>
      </c>
      <c r="D228" s="289" t="str">
        <f t="shared" si="25"/>
        <v>21-3-4</v>
      </c>
      <c r="E228" s="353"/>
      <c r="F228" s="353"/>
      <c r="G228" s="353"/>
      <c r="H228" s="289" t="s">
        <v>396</v>
      </c>
      <c r="I228" s="289" t="str">
        <f>VLOOKUP(D1:D506,PGM!E1:J722,6,0)</f>
        <v/>
      </c>
      <c r="J228" s="352">
        <f>VLOOKUP(D1:D506,'PGM (入力用)'!E1:I7010,5,0)</f>
        <v>0</v>
      </c>
      <c r="K228" s="242">
        <f t="shared" si="26"/>
        <v>99999</v>
      </c>
      <c r="L228" s="242">
        <f t="shared" si="27"/>
        <v>99999</v>
      </c>
      <c r="M228" s="290" t="str">
        <f t="shared" si="31"/>
        <v/>
      </c>
      <c r="N228" s="349"/>
      <c r="O228" s="349"/>
      <c r="P228" s="349"/>
      <c r="Q228" s="350"/>
    </row>
    <row r="229" spans="1:17" ht="16.149999999999999" customHeight="1">
      <c r="A229" s="289" t="s">
        <v>159</v>
      </c>
      <c r="B229" s="289" t="s">
        <v>182</v>
      </c>
      <c r="C229" s="289" t="s">
        <v>181</v>
      </c>
      <c r="D229" s="289" t="str">
        <f t="shared" si="25"/>
        <v>21-3-2</v>
      </c>
      <c r="E229" s="353"/>
      <c r="F229" s="353"/>
      <c r="G229" s="353"/>
      <c r="H229" s="289" t="s">
        <v>396</v>
      </c>
      <c r="I229" s="289" t="str">
        <f>VLOOKUP(D1:D506,PGM!E1:J722,6,0)</f>
        <v/>
      </c>
      <c r="J229" s="352">
        <f>VLOOKUP(D1:D506,'PGM (入力用)'!E1:I7010,5,0)</f>
        <v>0</v>
      </c>
      <c r="K229" s="242">
        <f t="shared" si="26"/>
        <v>99999</v>
      </c>
      <c r="L229" s="242">
        <f t="shared" si="27"/>
        <v>99999</v>
      </c>
      <c r="M229" s="290" t="str">
        <f t="shared" si="31"/>
        <v/>
      </c>
      <c r="N229" s="349"/>
      <c r="O229" s="349"/>
      <c r="P229" s="349"/>
      <c r="Q229" s="350"/>
    </row>
    <row r="230" spans="1:17" ht="16.149999999999999" customHeight="1">
      <c r="A230" s="289" t="s">
        <v>159</v>
      </c>
      <c r="B230" s="289" t="s">
        <v>182</v>
      </c>
      <c r="C230" s="289" t="s">
        <v>184</v>
      </c>
      <c r="D230" s="289" t="str">
        <f t="shared" si="25"/>
        <v>21-3-5</v>
      </c>
      <c r="E230" s="353"/>
      <c r="F230" s="353"/>
      <c r="G230" s="353"/>
      <c r="H230" s="289" t="s">
        <v>396</v>
      </c>
      <c r="I230" s="289" t="str">
        <f>VLOOKUP(D1:D506,PGM!E1:J722,6,0)</f>
        <v/>
      </c>
      <c r="J230" s="352">
        <f>VLOOKUP(D1:D506,'PGM (入力用)'!E1:I7010,5,0)</f>
        <v>0</v>
      </c>
      <c r="K230" s="242">
        <f t="shared" si="26"/>
        <v>99999</v>
      </c>
      <c r="L230" s="242">
        <f t="shared" si="27"/>
        <v>99999</v>
      </c>
      <c r="M230" s="290" t="str">
        <f t="shared" si="31"/>
        <v/>
      </c>
      <c r="N230" s="349"/>
      <c r="O230" s="349"/>
      <c r="P230" s="349"/>
      <c r="Q230" s="350"/>
    </row>
    <row r="231" spans="1:17" ht="16.149999999999999" customHeight="1">
      <c r="A231" s="289" t="s">
        <v>159</v>
      </c>
      <c r="B231" s="289" t="s">
        <v>182</v>
      </c>
      <c r="C231" s="289" t="s">
        <v>179</v>
      </c>
      <c r="D231" s="289" t="str">
        <f t="shared" si="25"/>
        <v>21-3-1</v>
      </c>
      <c r="E231" s="353"/>
      <c r="F231" s="353"/>
      <c r="G231" s="353"/>
      <c r="H231" s="289" t="s">
        <v>396</v>
      </c>
      <c r="I231" s="289" t="str">
        <f>VLOOKUP(D1:D506,PGM!E1:J722,6,0)</f>
        <v/>
      </c>
      <c r="J231" s="352">
        <f>VLOOKUP(D1:D506,'PGM (入力用)'!E1:I7010,5,0)</f>
        <v>0</v>
      </c>
      <c r="K231" s="242">
        <f t="shared" si="26"/>
        <v>99999</v>
      </c>
      <c r="L231" s="242">
        <f t="shared" si="27"/>
        <v>99999</v>
      </c>
      <c r="M231" s="290" t="str">
        <f t="shared" si="31"/>
        <v/>
      </c>
      <c r="N231" s="349"/>
      <c r="O231" s="349"/>
      <c r="P231" s="349"/>
      <c r="Q231" s="350"/>
    </row>
    <row r="232" spans="1:17" ht="16.149999999999999" customHeight="1">
      <c r="A232" s="289" t="s">
        <v>159</v>
      </c>
      <c r="B232" s="289" t="s">
        <v>182</v>
      </c>
      <c r="C232" s="289" t="s">
        <v>185</v>
      </c>
      <c r="D232" s="289" t="str">
        <f t="shared" si="25"/>
        <v>21-3-6</v>
      </c>
      <c r="E232" s="353"/>
      <c r="F232" s="353"/>
      <c r="G232" s="353"/>
      <c r="H232" s="289" t="s">
        <v>396</v>
      </c>
      <c r="I232" s="289" t="str">
        <f>VLOOKUP(D1:D506,PGM!E1:J722,6,0)</f>
        <v/>
      </c>
      <c r="J232" s="352">
        <f>VLOOKUP(D1:D506,'PGM (入力用)'!E1:I7010,5,0)</f>
        <v>0</v>
      </c>
      <c r="K232" s="242">
        <f t="shared" si="26"/>
        <v>99999</v>
      </c>
      <c r="L232" s="242">
        <f t="shared" si="27"/>
        <v>99999</v>
      </c>
      <c r="M232" s="290" t="str">
        <f t="shared" si="31"/>
        <v/>
      </c>
      <c r="N232" s="349"/>
      <c r="O232" s="349"/>
      <c r="P232" s="349"/>
      <c r="Q232" s="350"/>
    </row>
    <row r="233" spans="1:17" ht="16.149999999999999" customHeight="1">
      <c r="A233" s="289" t="s">
        <v>159</v>
      </c>
      <c r="B233" s="289" t="s">
        <v>182</v>
      </c>
      <c r="C233" s="289" t="s">
        <v>186</v>
      </c>
      <c r="D233" s="289" t="str">
        <f t="shared" si="25"/>
        <v>21-3-7</v>
      </c>
      <c r="E233" s="353"/>
      <c r="F233" s="353"/>
      <c r="G233" s="353"/>
      <c r="H233" s="289" t="s">
        <v>396</v>
      </c>
      <c r="I233" s="289" t="str">
        <f>VLOOKUP(D1:D506,PGM!E1:J722,6,0)</f>
        <v/>
      </c>
      <c r="J233" s="352">
        <f>VLOOKUP(D1:D506,'PGM (入力用)'!E1:I7010,5,0)</f>
        <v>0</v>
      </c>
      <c r="K233" s="242">
        <f t="shared" si="26"/>
        <v>99999</v>
      </c>
      <c r="L233" s="242">
        <f t="shared" si="27"/>
        <v>99999</v>
      </c>
      <c r="M233" s="290" t="str">
        <f t="shared" si="31"/>
        <v/>
      </c>
      <c r="N233" s="349"/>
      <c r="O233" s="349"/>
      <c r="P233" s="349"/>
      <c r="Q233" s="350"/>
    </row>
    <row r="234" spans="1:17" ht="16.149999999999999" customHeight="1">
      <c r="A234" s="289" t="s">
        <v>159</v>
      </c>
      <c r="B234" s="289" t="s">
        <v>181</v>
      </c>
      <c r="C234" s="289" t="s">
        <v>182</v>
      </c>
      <c r="D234" s="289" t="str">
        <f t="shared" si="25"/>
        <v>21-2-3</v>
      </c>
      <c r="E234" s="351" t="s">
        <v>255</v>
      </c>
      <c r="F234" s="354" t="s">
        <v>544</v>
      </c>
      <c r="G234" s="354" t="s">
        <v>545</v>
      </c>
      <c r="H234" s="289" t="s">
        <v>396</v>
      </c>
      <c r="I234" s="289" t="str">
        <f>VLOOKUP(D1:D506,PGM!E1:J722,6,0)</f>
        <v/>
      </c>
      <c r="J234" s="352">
        <f>VLOOKUP(D1:D506,'PGM (入力用)'!E1:I7010,5,0)</f>
        <v>0</v>
      </c>
      <c r="K234" s="242">
        <f t="shared" si="26"/>
        <v>99999</v>
      </c>
      <c r="L234" s="242">
        <f t="shared" si="27"/>
        <v>99999</v>
      </c>
      <c r="M234" s="290" t="str">
        <f t="shared" si="31"/>
        <v/>
      </c>
      <c r="N234" s="349"/>
      <c r="O234" s="349"/>
      <c r="P234" s="349"/>
      <c r="Q234" s="350"/>
    </row>
    <row r="235" spans="1:17" ht="16.149999999999999" customHeight="1">
      <c r="A235" s="289" t="s">
        <v>159</v>
      </c>
      <c r="B235" s="289" t="s">
        <v>181</v>
      </c>
      <c r="C235" s="289" t="s">
        <v>183</v>
      </c>
      <c r="D235" s="289" t="str">
        <f t="shared" si="25"/>
        <v>21-2-4</v>
      </c>
      <c r="E235" s="354" t="s">
        <v>255</v>
      </c>
      <c r="F235" s="354" t="s">
        <v>546</v>
      </c>
      <c r="G235" s="354" t="s">
        <v>547</v>
      </c>
      <c r="H235" s="289" t="s">
        <v>396</v>
      </c>
      <c r="I235" s="289" t="str">
        <f>VLOOKUP(D1:D506,PGM!E1:J722,6,0)</f>
        <v/>
      </c>
      <c r="J235" s="352">
        <f>VLOOKUP(D1:D506,'PGM (入力用)'!E1:I7010,5,0)</f>
        <v>0</v>
      </c>
      <c r="K235" s="242">
        <f t="shared" si="26"/>
        <v>99999</v>
      </c>
      <c r="L235" s="242">
        <f t="shared" si="27"/>
        <v>99999</v>
      </c>
      <c r="M235" s="290" t="str">
        <f t="shared" si="31"/>
        <v/>
      </c>
      <c r="N235" s="349"/>
      <c r="O235" s="349"/>
      <c r="P235" s="349"/>
      <c r="Q235" s="350"/>
    </row>
    <row r="236" spans="1:17" ht="16.149999999999999" customHeight="1">
      <c r="A236" s="289" t="s">
        <v>159</v>
      </c>
      <c r="B236" s="289" t="s">
        <v>181</v>
      </c>
      <c r="C236" s="289" t="s">
        <v>181</v>
      </c>
      <c r="D236" s="289" t="str">
        <f t="shared" si="25"/>
        <v>21-2-2</v>
      </c>
      <c r="E236" s="354" t="s">
        <v>372</v>
      </c>
      <c r="F236" s="354" t="s">
        <v>548</v>
      </c>
      <c r="G236" s="354" t="s">
        <v>549</v>
      </c>
      <c r="H236" s="289" t="s">
        <v>396</v>
      </c>
      <c r="I236" s="289" t="str">
        <f>VLOOKUP(D1:D506,PGM!E1:J722,6,0)</f>
        <v/>
      </c>
      <c r="J236" s="352">
        <f>VLOOKUP(D1:D506,'PGM (入力用)'!E1:I7010,5,0)</f>
        <v>0</v>
      </c>
      <c r="K236" s="242">
        <f t="shared" si="26"/>
        <v>99999</v>
      </c>
      <c r="L236" s="242">
        <f t="shared" si="27"/>
        <v>99999</v>
      </c>
      <c r="M236" s="290" t="str">
        <f t="shared" si="31"/>
        <v/>
      </c>
      <c r="N236" s="349"/>
      <c r="O236" s="349"/>
      <c r="P236" s="349"/>
      <c r="Q236" s="350"/>
    </row>
    <row r="237" spans="1:17" ht="16.149999999999999" customHeight="1">
      <c r="A237" s="289" t="s">
        <v>159</v>
      </c>
      <c r="B237" s="289" t="s">
        <v>181</v>
      </c>
      <c r="C237" s="289" t="s">
        <v>184</v>
      </c>
      <c r="D237" s="289" t="str">
        <f t="shared" si="25"/>
        <v>21-2-5</v>
      </c>
      <c r="E237" s="351" t="s">
        <v>180</v>
      </c>
      <c r="F237" s="351" t="s">
        <v>180</v>
      </c>
      <c r="G237" s="353"/>
      <c r="H237" s="289" t="s">
        <v>396</v>
      </c>
      <c r="I237" s="289" t="str">
        <f>VLOOKUP(D1:D506,PGM!E1:J722,6,0)</f>
        <v/>
      </c>
      <c r="J237" s="352">
        <f>VLOOKUP(D1:D506,'PGM (入力用)'!E1:I7010,5,0)</f>
        <v>0</v>
      </c>
      <c r="K237" s="242">
        <f t="shared" si="26"/>
        <v>99999</v>
      </c>
      <c r="L237" s="242">
        <f t="shared" si="27"/>
        <v>99999</v>
      </c>
      <c r="M237" s="290" t="str">
        <f t="shared" si="31"/>
        <v/>
      </c>
      <c r="N237" s="349"/>
      <c r="O237" s="349"/>
      <c r="P237" s="349"/>
      <c r="Q237" s="350"/>
    </row>
    <row r="238" spans="1:17" ht="16.149999999999999" customHeight="1">
      <c r="A238" s="289" t="s">
        <v>159</v>
      </c>
      <c r="B238" s="289" t="s">
        <v>181</v>
      </c>
      <c r="C238" s="289" t="s">
        <v>179</v>
      </c>
      <c r="D238" s="289" t="str">
        <f t="shared" si="25"/>
        <v>21-2-1</v>
      </c>
      <c r="E238" s="351" t="s">
        <v>180</v>
      </c>
      <c r="F238" s="351" t="s">
        <v>180</v>
      </c>
      <c r="G238" s="353"/>
      <c r="H238" s="289" t="s">
        <v>396</v>
      </c>
      <c r="I238" s="289" t="str">
        <f>VLOOKUP(D1:D506,PGM!E1:J722,6,0)</f>
        <v/>
      </c>
      <c r="J238" s="352">
        <f>VLOOKUP(D1:D506,'PGM (入力用)'!E1:I7010,5,0)</f>
        <v>0</v>
      </c>
      <c r="K238" s="242">
        <f t="shared" si="26"/>
        <v>99999</v>
      </c>
      <c r="L238" s="242">
        <f t="shared" si="27"/>
        <v>99999</v>
      </c>
      <c r="M238" s="290" t="str">
        <f t="shared" si="31"/>
        <v/>
      </c>
      <c r="N238" s="349"/>
      <c r="O238" s="349"/>
      <c r="P238" s="349"/>
      <c r="Q238" s="350"/>
    </row>
    <row r="239" spans="1:17" ht="16.149999999999999" customHeight="1">
      <c r="A239" s="289" t="s">
        <v>159</v>
      </c>
      <c r="B239" s="289" t="s">
        <v>181</v>
      </c>
      <c r="C239" s="289" t="s">
        <v>185</v>
      </c>
      <c r="D239" s="289" t="str">
        <f t="shared" si="25"/>
        <v>21-2-6</v>
      </c>
      <c r="E239" s="351" t="s">
        <v>180</v>
      </c>
      <c r="F239" s="351" t="s">
        <v>180</v>
      </c>
      <c r="G239" s="353"/>
      <c r="H239" s="289" t="s">
        <v>396</v>
      </c>
      <c r="I239" s="289" t="str">
        <f>VLOOKUP(D1:D506,PGM!E1:J722,6,0)</f>
        <v/>
      </c>
      <c r="J239" s="352">
        <f>VLOOKUP(D1:D506,'PGM (入力用)'!E1:I7010,5,0)</f>
        <v>0</v>
      </c>
      <c r="K239" s="242">
        <f t="shared" si="26"/>
        <v>99999</v>
      </c>
      <c r="L239" s="242">
        <f t="shared" si="27"/>
        <v>99999</v>
      </c>
      <c r="M239" s="290" t="str">
        <f t="shared" si="31"/>
        <v/>
      </c>
      <c r="N239" s="349"/>
      <c r="O239" s="349"/>
      <c r="P239" s="349"/>
      <c r="Q239" s="350"/>
    </row>
    <row r="240" spans="1:17" ht="16.149999999999999" customHeight="1">
      <c r="A240" s="289" t="s">
        <v>159</v>
      </c>
      <c r="B240" s="289" t="s">
        <v>181</v>
      </c>
      <c r="C240" s="289" t="s">
        <v>186</v>
      </c>
      <c r="D240" s="289" t="str">
        <f t="shared" si="25"/>
        <v>21-2-7</v>
      </c>
      <c r="E240" s="351" t="s">
        <v>180</v>
      </c>
      <c r="F240" s="351" t="s">
        <v>180</v>
      </c>
      <c r="G240" s="353"/>
      <c r="H240" s="289" t="s">
        <v>396</v>
      </c>
      <c r="I240" s="289" t="str">
        <f>VLOOKUP(D1:D506,PGM!E1:J722,6,0)</f>
        <v/>
      </c>
      <c r="J240" s="352">
        <f>VLOOKUP(D1:D506,'PGM (入力用)'!E1:I7010,5,0)</f>
        <v>0</v>
      </c>
      <c r="K240" s="242">
        <f t="shared" si="26"/>
        <v>99999</v>
      </c>
      <c r="L240" s="242">
        <f t="shared" si="27"/>
        <v>99999</v>
      </c>
      <c r="M240" s="290" t="str">
        <f t="shared" si="31"/>
        <v/>
      </c>
      <c r="N240" s="349"/>
      <c r="O240" s="349"/>
      <c r="P240" s="349"/>
      <c r="Q240" s="350"/>
    </row>
    <row r="241" spans="1:17" ht="16.149999999999999" customHeight="1">
      <c r="A241" s="289" t="s">
        <v>159</v>
      </c>
      <c r="B241" s="289" t="s">
        <v>179</v>
      </c>
      <c r="C241" s="289" t="s">
        <v>182</v>
      </c>
      <c r="D241" s="289" t="str">
        <f t="shared" si="25"/>
        <v>21-1-3</v>
      </c>
      <c r="E241" s="351" t="s">
        <v>371</v>
      </c>
      <c r="F241" s="354" t="s">
        <v>550</v>
      </c>
      <c r="G241" s="354" t="s">
        <v>551</v>
      </c>
      <c r="H241" s="289" t="s">
        <v>396</v>
      </c>
      <c r="I241" s="289" t="str">
        <f>VLOOKUP(D1:D506,PGM!E1:J722,6,0)</f>
        <v/>
      </c>
      <c r="J241" s="352">
        <f>VLOOKUP(D1:D506,'PGM (入力用)'!E1:I7010,5,0)</f>
        <v>0</v>
      </c>
      <c r="K241" s="242">
        <f t="shared" si="26"/>
        <v>99999</v>
      </c>
      <c r="L241" s="242">
        <f t="shared" si="27"/>
        <v>99999</v>
      </c>
      <c r="M241" s="290" t="str">
        <f t="shared" si="31"/>
        <v/>
      </c>
      <c r="N241" s="349"/>
      <c r="O241" s="349"/>
      <c r="P241" s="349"/>
      <c r="Q241" s="350"/>
    </row>
    <row r="242" spans="1:17" ht="16.149999999999999" customHeight="1">
      <c r="A242" s="289" t="s">
        <v>159</v>
      </c>
      <c r="B242" s="289" t="s">
        <v>179</v>
      </c>
      <c r="C242" s="289" t="s">
        <v>183</v>
      </c>
      <c r="D242" s="289" t="str">
        <f t="shared" si="25"/>
        <v>21-1-4</v>
      </c>
      <c r="E242" s="354" t="s">
        <v>371</v>
      </c>
      <c r="F242" s="354" t="s">
        <v>44</v>
      </c>
      <c r="G242" s="354" t="s">
        <v>552</v>
      </c>
      <c r="H242" s="289" t="s">
        <v>396</v>
      </c>
      <c r="I242" s="289" t="str">
        <f>VLOOKUP(D1:D506,PGM!E1:J722,6,0)</f>
        <v/>
      </c>
      <c r="J242" s="352">
        <f>VLOOKUP(D1:D506,'PGM (入力用)'!E1:I7010,5,0)</f>
        <v>0</v>
      </c>
      <c r="K242" s="242">
        <f t="shared" si="26"/>
        <v>99999</v>
      </c>
      <c r="L242" s="242">
        <f t="shared" si="27"/>
        <v>99999</v>
      </c>
      <c r="M242" s="290" t="str">
        <f t="shared" si="31"/>
        <v/>
      </c>
      <c r="N242" s="349"/>
      <c r="O242" s="349"/>
      <c r="P242" s="349"/>
      <c r="Q242" s="350"/>
    </row>
    <row r="243" spans="1:17" ht="16.149999999999999" customHeight="1">
      <c r="A243" s="289" t="s">
        <v>159</v>
      </c>
      <c r="B243" s="289" t="s">
        <v>179</v>
      </c>
      <c r="C243" s="289" t="s">
        <v>181</v>
      </c>
      <c r="D243" s="289" t="str">
        <f t="shared" si="25"/>
        <v>21-1-2</v>
      </c>
      <c r="E243" s="354" t="s">
        <v>369</v>
      </c>
      <c r="F243" s="354" t="s">
        <v>38</v>
      </c>
      <c r="G243" s="354" t="s">
        <v>553</v>
      </c>
      <c r="H243" s="289" t="s">
        <v>396</v>
      </c>
      <c r="I243" s="289" t="str">
        <f>VLOOKUP(D1:D506,PGM!E1:J722,6,0)</f>
        <v/>
      </c>
      <c r="J243" s="352">
        <f>VLOOKUP(D1:D506,'PGM (入力用)'!E1:I7010,5,0)</f>
        <v>0</v>
      </c>
      <c r="K243" s="242">
        <f t="shared" si="26"/>
        <v>99999</v>
      </c>
      <c r="L243" s="242">
        <f t="shared" si="27"/>
        <v>99999</v>
      </c>
      <c r="M243" s="290" t="str">
        <f t="shared" si="31"/>
        <v/>
      </c>
      <c r="N243" s="349"/>
      <c r="O243" s="349"/>
      <c r="P243" s="349"/>
      <c r="Q243" s="350"/>
    </row>
    <row r="244" spans="1:17" ht="16.149999999999999" customHeight="1">
      <c r="A244" s="289" t="s">
        <v>159</v>
      </c>
      <c r="B244" s="289" t="s">
        <v>179</v>
      </c>
      <c r="C244" s="289" t="s">
        <v>184</v>
      </c>
      <c r="D244" s="289" t="str">
        <f t="shared" si="25"/>
        <v>21-1-5</v>
      </c>
      <c r="E244" s="351" t="s">
        <v>180</v>
      </c>
      <c r="F244" s="351" t="s">
        <v>180</v>
      </c>
      <c r="G244" s="353"/>
      <c r="H244" s="289" t="s">
        <v>396</v>
      </c>
      <c r="I244" s="289" t="str">
        <f>VLOOKUP(D1:D506,PGM!E1:J722,6,0)</f>
        <v/>
      </c>
      <c r="J244" s="352">
        <f>VLOOKUP(D1:D506,'PGM (入力用)'!E1:I7010,5,0)</f>
        <v>0</v>
      </c>
      <c r="K244" s="242">
        <f t="shared" si="26"/>
        <v>99999</v>
      </c>
      <c r="L244" s="242">
        <f t="shared" si="27"/>
        <v>99999</v>
      </c>
      <c r="M244" s="290" t="str">
        <f t="shared" si="31"/>
        <v/>
      </c>
      <c r="N244" s="349"/>
      <c r="O244" s="349"/>
      <c r="P244" s="349"/>
      <c r="Q244" s="350"/>
    </row>
    <row r="245" spans="1:17" ht="16.149999999999999" customHeight="1">
      <c r="A245" s="289" t="s">
        <v>159</v>
      </c>
      <c r="B245" s="289" t="s">
        <v>179</v>
      </c>
      <c r="C245" s="289" t="s">
        <v>179</v>
      </c>
      <c r="D245" s="289" t="str">
        <f t="shared" si="25"/>
        <v>21-1-1</v>
      </c>
      <c r="E245" s="351" t="s">
        <v>180</v>
      </c>
      <c r="F245" s="351" t="s">
        <v>180</v>
      </c>
      <c r="G245" s="353"/>
      <c r="H245" s="289" t="s">
        <v>396</v>
      </c>
      <c r="I245" s="289" t="str">
        <f>VLOOKUP(D1:D506,PGM!E1:J722,6,0)</f>
        <v/>
      </c>
      <c r="J245" s="352">
        <f>VLOOKUP(D1:D506,'PGM (入力用)'!E1:I7010,5,0)</f>
        <v>0</v>
      </c>
      <c r="K245" s="242">
        <f t="shared" si="26"/>
        <v>99999</v>
      </c>
      <c r="L245" s="242">
        <f t="shared" si="27"/>
        <v>99999</v>
      </c>
      <c r="M245" s="290" t="str">
        <f t="shared" si="31"/>
        <v/>
      </c>
      <c r="N245" s="349"/>
      <c r="O245" s="349"/>
      <c r="P245" s="349"/>
      <c r="Q245" s="350"/>
    </row>
    <row r="246" spans="1:17" ht="16.149999999999999" customHeight="1">
      <c r="A246" s="289" t="s">
        <v>159</v>
      </c>
      <c r="B246" s="289" t="s">
        <v>179</v>
      </c>
      <c r="C246" s="289" t="s">
        <v>185</v>
      </c>
      <c r="D246" s="289" t="str">
        <f t="shared" si="25"/>
        <v>21-1-6</v>
      </c>
      <c r="E246" s="351" t="s">
        <v>180</v>
      </c>
      <c r="F246" s="351" t="s">
        <v>180</v>
      </c>
      <c r="G246" s="353"/>
      <c r="H246" s="289" t="s">
        <v>396</v>
      </c>
      <c r="I246" s="289" t="str">
        <f>VLOOKUP(D1:D506,PGM!E1:J722,6,0)</f>
        <v/>
      </c>
      <c r="J246" s="352">
        <f>VLOOKUP(D1:D506,'PGM (入力用)'!E1:I7010,5,0)</f>
        <v>0</v>
      </c>
      <c r="K246" s="242">
        <f t="shared" si="26"/>
        <v>99999</v>
      </c>
      <c r="L246" s="242">
        <f t="shared" si="27"/>
        <v>99999</v>
      </c>
      <c r="M246" s="290" t="str">
        <f t="shared" si="31"/>
        <v/>
      </c>
      <c r="N246" s="349"/>
      <c r="O246" s="349"/>
      <c r="P246" s="349"/>
      <c r="Q246" s="350"/>
    </row>
    <row r="247" spans="1:17" ht="16.149999999999999" customHeight="1">
      <c r="A247" s="289" t="s">
        <v>159</v>
      </c>
      <c r="B247" s="289" t="s">
        <v>179</v>
      </c>
      <c r="C247" s="289" t="s">
        <v>186</v>
      </c>
      <c r="D247" s="289" t="str">
        <f t="shared" si="25"/>
        <v>21-1-7</v>
      </c>
      <c r="E247" s="351" t="s">
        <v>180</v>
      </c>
      <c r="F247" s="351" t="s">
        <v>180</v>
      </c>
      <c r="G247" s="353"/>
      <c r="H247" s="289" t="s">
        <v>396</v>
      </c>
      <c r="I247" s="289" t="str">
        <f>VLOOKUP(D1:D506,PGM!E1:J722,6,0)</f>
        <v/>
      </c>
      <c r="J247" s="352">
        <f>VLOOKUP(D1:D506,'PGM (入力用)'!E1:I7010,5,0)</f>
        <v>0</v>
      </c>
      <c r="K247" s="242">
        <f t="shared" si="26"/>
        <v>99999</v>
      </c>
      <c r="L247" s="242">
        <f t="shared" si="27"/>
        <v>99999</v>
      </c>
      <c r="M247" s="290" t="str">
        <f t="shared" si="31"/>
        <v/>
      </c>
      <c r="N247" s="349"/>
      <c r="O247" s="349"/>
      <c r="P247" s="349"/>
      <c r="Q247" s="350"/>
    </row>
    <row r="248" spans="1:17" ht="16.149999999999999" customHeight="1">
      <c r="A248" s="289" t="s">
        <v>184</v>
      </c>
      <c r="B248" s="289" t="s">
        <v>181</v>
      </c>
      <c r="C248" s="289" t="s">
        <v>182</v>
      </c>
      <c r="D248" s="289" t="str">
        <f t="shared" si="25"/>
        <v>5-2-3</v>
      </c>
      <c r="E248" s="353"/>
      <c r="F248" s="353"/>
      <c r="G248" s="353"/>
      <c r="H248" s="289" t="s">
        <v>394</v>
      </c>
      <c r="I248" s="289" t="str">
        <f>VLOOKUP(D1:D506,PGM!E1:J722,6,0)</f>
        <v/>
      </c>
      <c r="J248" s="352">
        <f>VLOOKUP(D1:D506,'PGM (入力用)'!E1:I7010,5,0)</f>
        <v>0</v>
      </c>
      <c r="K248" s="242">
        <f t="shared" si="26"/>
        <v>99999</v>
      </c>
      <c r="L248" s="242">
        <f t="shared" si="27"/>
        <v>99999</v>
      </c>
      <c r="M248" s="290" t="str">
        <f t="shared" ref="M248:M261" si="32">IF(L248=99999,"",RANK(L248,L$248:L$261,1))</f>
        <v/>
      </c>
      <c r="N248" s="349"/>
      <c r="O248" s="349"/>
      <c r="P248" s="349"/>
      <c r="Q248" s="350"/>
    </row>
    <row r="249" spans="1:17" ht="16.149999999999999" customHeight="1">
      <c r="A249" s="289" t="s">
        <v>184</v>
      </c>
      <c r="B249" s="289" t="s">
        <v>181</v>
      </c>
      <c r="C249" s="289" t="s">
        <v>183</v>
      </c>
      <c r="D249" s="289" t="str">
        <f t="shared" si="25"/>
        <v>5-2-4</v>
      </c>
      <c r="E249" s="353"/>
      <c r="F249" s="353"/>
      <c r="G249" s="353"/>
      <c r="H249" s="289" t="s">
        <v>394</v>
      </c>
      <c r="I249" s="289" t="str">
        <f>VLOOKUP(D1:D506,PGM!E1:J722,6,0)</f>
        <v/>
      </c>
      <c r="J249" s="352">
        <f>VLOOKUP(D1:D506,'PGM (入力用)'!E1:I7010,5,0)</f>
        <v>0</v>
      </c>
      <c r="K249" s="242">
        <f t="shared" si="26"/>
        <v>99999</v>
      </c>
      <c r="L249" s="242">
        <f t="shared" si="27"/>
        <v>99999</v>
      </c>
      <c r="M249" s="290" t="str">
        <f t="shared" si="32"/>
        <v/>
      </c>
      <c r="N249" s="349"/>
      <c r="O249" s="349"/>
      <c r="P249" s="349"/>
      <c r="Q249" s="350"/>
    </row>
    <row r="250" spans="1:17" ht="16.149999999999999" customHeight="1">
      <c r="A250" s="289" t="s">
        <v>184</v>
      </c>
      <c r="B250" s="289" t="s">
        <v>181</v>
      </c>
      <c r="C250" s="289" t="s">
        <v>181</v>
      </c>
      <c r="D250" s="289" t="str">
        <f t="shared" si="25"/>
        <v>5-2-2</v>
      </c>
      <c r="E250" s="353"/>
      <c r="F250" s="353"/>
      <c r="G250" s="353"/>
      <c r="H250" s="289" t="s">
        <v>394</v>
      </c>
      <c r="I250" s="289" t="str">
        <f>VLOOKUP(D1:D506,PGM!E1:J722,6,0)</f>
        <v/>
      </c>
      <c r="J250" s="352">
        <f>VLOOKUP(D1:D506,'PGM (入力用)'!E1:I7010,5,0)</f>
        <v>0</v>
      </c>
      <c r="K250" s="242">
        <f t="shared" si="26"/>
        <v>99999</v>
      </c>
      <c r="L250" s="242">
        <f t="shared" si="27"/>
        <v>99999</v>
      </c>
      <c r="M250" s="290" t="str">
        <f t="shared" si="32"/>
        <v/>
      </c>
      <c r="N250" s="349"/>
      <c r="O250" s="349"/>
      <c r="P250" s="349"/>
      <c r="Q250" s="350"/>
    </row>
    <row r="251" spans="1:17" ht="16.149999999999999" customHeight="1">
      <c r="A251" s="289" t="s">
        <v>184</v>
      </c>
      <c r="B251" s="289" t="s">
        <v>181</v>
      </c>
      <c r="C251" s="289" t="s">
        <v>184</v>
      </c>
      <c r="D251" s="289" t="str">
        <f t="shared" si="25"/>
        <v>5-2-5</v>
      </c>
      <c r="E251" s="353"/>
      <c r="F251" s="353"/>
      <c r="G251" s="353"/>
      <c r="H251" s="289" t="s">
        <v>394</v>
      </c>
      <c r="I251" s="289" t="str">
        <f>VLOOKUP(D1:D506,PGM!E1:J722,6,0)</f>
        <v/>
      </c>
      <c r="J251" s="352">
        <f>VLOOKUP(D1:D506,'PGM (入力用)'!E1:I7010,5,0)</f>
        <v>0</v>
      </c>
      <c r="K251" s="242">
        <f t="shared" si="26"/>
        <v>99999</v>
      </c>
      <c r="L251" s="242">
        <f t="shared" si="27"/>
        <v>99999</v>
      </c>
      <c r="M251" s="290" t="str">
        <f t="shared" si="32"/>
        <v/>
      </c>
      <c r="N251" s="349"/>
      <c r="O251" s="349"/>
      <c r="P251" s="349"/>
      <c r="Q251" s="350"/>
    </row>
    <row r="252" spans="1:17" ht="16.149999999999999" customHeight="1">
      <c r="A252" s="289" t="s">
        <v>184</v>
      </c>
      <c r="B252" s="289" t="s">
        <v>181</v>
      </c>
      <c r="C252" s="289" t="s">
        <v>179</v>
      </c>
      <c r="D252" s="289" t="str">
        <f t="shared" si="25"/>
        <v>5-2-1</v>
      </c>
      <c r="E252" s="349"/>
      <c r="F252" s="353"/>
      <c r="G252" s="353"/>
      <c r="H252" s="289" t="s">
        <v>394</v>
      </c>
      <c r="I252" s="289" t="str">
        <f>VLOOKUP(D1:D506,PGM!E1:J722,6,0)</f>
        <v/>
      </c>
      <c r="J252" s="352">
        <f>VLOOKUP(D1:D506,'PGM (入力用)'!E1:I7010,5,0)</f>
        <v>0</v>
      </c>
      <c r="K252" s="242">
        <f t="shared" si="26"/>
        <v>99999</v>
      </c>
      <c r="L252" s="242">
        <f t="shared" si="27"/>
        <v>99999</v>
      </c>
      <c r="M252" s="290" t="str">
        <f t="shared" si="32"/>
        <v/>
      </c>
      <c r="N252" s="349"/>
      <c r="O252" s="349"/>
      <c r="P252" s="349"/>
      <c r="Q252" s="350"/>
    </row>
    <row r="253" spans="1:17" ht="16.149999999999999" customHeight="1">
      <c r="A253" s="289" t="s">
        <v>184</v>
      </c>
      <c r="B253" s="289" t="s">
        <v>181</v>
      </c>
      <c r="C253" s="289" t="s">
        <v>185</v>
      </c>
      <c r="D253" s="289" t="str">
        <f t="shared" si="25"/>
        <v>5-2-6</v>
      </c>
      <c r="E253" s="353"/>
      <c r="F253" s="353"/>
      <c r="G253" s="353"/>
      <c r="H253" s="289" t="s">
        <v>394</v>
      </c>
      <c r="I253" s="289" t="str">
        <f>VLOOKUP(D1:D506,PGM!E1:J722,6,0)</f>
        <v/>
      </c>
      <c r="J253" s="352">
        <f>VLOOKUP(D1:D506,'PGM (入力用)'!E1:I7010,5,0)</f>
        <v>0</v>
      </c>
      <c r="K253" s="242">
        <f t="shared" si="26"/>
        <v>99999</v>
      </c>
      <c r="L253" s="242">
        <f t="shared" si="27"/>
        <v>99999</v>
      </c>
      <c r="M253" s="290" t="str">
        <f t="shared" si="32"/>
        <v/>
      </c>
      <c r="N253" s="349"/>
      <c r="O253" s="349"/>
      <c r="P253" s="349"/>
      <c r="Q253" s="350"/>
    </row>
    <row r="254" spans="1:17" ht="16.149999999999999" customHeight="1">
      <c r="A254" s="289" t="s">
        <v>184</v>
      </c>
      <c r="B254" s="289" t="s">
        <v>181</v>
      </c>
      <c r="C254" s="289" t="s">
        <v>186</v>
      </c>
      <c r="D254" s="289" t="str">
        <f t="shared" si="25"/>
        <v>5-2-7</v>
      </c>
      <c r="E254" s="349"/>
      <c r="F254" s="349"/>
      <c r="G254" s="349"/>
      <c r="H254" s="289" t="s">
        <v>394</v>
      </c>
      <c r="I254" s="289" t="str">
        <f>VLOOKUP(D1:D506,PGM!E1:J722,6,0)</f>
        <v/>
      </c>
      <c r="J254" s="352">
        <f>VLOOKUP(D1:D506,'PGM (入力用)'!E1:I7010,5,0)</f>
        <v>0</v>
      </c>
      <c r="K254" s="242">
        <f t="shared" si="26"/>
        <v>99999</v>
      </c>
      <c r="L254" s="242">
        <f t="shared" si="27"/>
        <v>99999</v>
      </c>
      <c r="M254" s="290" t="str">
        <f t="shared" si="32"/>
        <v/>
      </c>
      <c r="N254" s="349"/>
      <c r="O254" s="349"/>
      <c r="P254" s="349"/>
      <c r="Q254" s="350"/>
    </row>
    <row r="255" spans="1:17" ht="16.149999999999999" customHeight="1">
      <c r="A255" s="289" t="s">
        <v>184</v>
      </c>
      <c r="B255" s="289" t="s">
        <v>179</v>
      </c>
      <c r="C255" s="289" t="s">
        <v>182</v>
      </c>
      <c r="D255" s="289" t="str">
        <f t="shared" si="25"/>
        <v>5-1-3</v>
      </c>
      <c r="E255" s="351" t="s">
        <v>369</v>
      </c>
      <c r="F255" s="354" t="s">
        <v>32</v>
      </c>
      <c r="G255" s="354" t="s">
        <v>554</v>
      </c>
      <c r="H255" s="289" t="s">
        <v>394</v>
      </c>
      <c r="I255" s="289" t="str">
        <f>VLOOKUP(D1:D506,PGM!E1:J722,6,0)</f>
        <v/>
      </c>
      <c r="J255" s="352">
        <f>VLOOKUP(D1:D506,'PGM (入力用)'!E1:I7010,5,0)</f>
        <v>0</v>
      </c>
      <c r="K255" s="242">
        <f t="shared" si="26"/>
        <v>99999</v>
      </c>
      <c r="L255" s="242">
        <f t="shared" si="27"/>
        <v>99999</v>
      </c>
      <c r="M255" s="290" t="str">
        <f t="shared" si="32"/>
        <v/>
      </c>
      <c r="N255" s="349"/>
      <c r="O255" s="349"/>
      <c r="P255" s="349"/>
      <c r="Q255" s="350"/>
    </row>
    <row r="256" spans="1:17" ht="16.149999999999999" customHeight="1">
      <c r="A256" s="289" t="s">
        <v>184</v>
      </c>
      <c r="B256" s="289" t="s">
        <v>179</v>
      </c>
      <c r="C256" s="289" t="s">
        <v>183</v>
      </c>
      <c r="D256" s="289" t="str">
        <f t="shared" si="25"/>
        <v>5-1-4</v>
      </c>
      <c r="E256" s="351" t="s">
        <v>255</v>
      </c>
      <c r="F256" s="354" t="s">
        <v>522</v>
      </c>
      <c r="G256" s="354" t="s">
        <v>523</v>
      </c>
      <c r="H256" s="289" t="s">
        <v>394</v>
      </c>
      <c r="I256" s="289" t="str">
        <f>VLOOKUP(D1:D506,PGM!E1:J722,6,0)</f>
        <v/>
      </c>
      <c r="J256" s="352">
        <f>VLOOKUP(D1:D506,'PGM (入力用)'!E1:I7010,5,0)</f>
        <v>0</v>
      </c>
      <c r="K256" s="242">
        <f t="shared" si="26"/>
        <v>99999</v>
      </c>
      <c r="L256" s="242">
        <f t="shared" si="27"/>
        <v>99999</v>
      </c>
      <c r="M256" s="290" t="str">
        <f t="shared" si="32"/>
        <v/>
      </c>
      <c r="N256" s="349"/>
      <c r="O256" s="349"/>
      <c r="P256" s="349"/>
      <c r="Q256" s="350"/>
    </row>
    <row r="257" spans="1:17" ht="16.149999999999999" customHeight="1">
      <c r="A257" s="289" t="s">
        <v>184</v>
      </c>
      <c r="B257" s="289" t="s">
        <v>179</v>
      </c>
      <c r="C257" s="289" t="s">
        <v>181</v>
      </c>
      <c r="D257" s="289" t="str">
        <f t="shared" si="25"/>
        <v>5-1-2</v>
      </c>
      <c r="E257" s="351" t="s">
        <v>255</v>
      </c>
      <c r="F257" s="354" t="s">
        <v>555</v>
      </c>
      <c r="G257" s="354" t="s">
        <v>556</v>
      </c>
      <c r="H257" s="289" t="s">
        <v>394</v>
      </c>
      <c r="I257" s="289" t="str">
        <f>VLOOKUP(D1:D506,PGM!E1:J722,6,0)</f>
        <v/>
      </c>
      <c r="J257" s="352">
        <f>VLOOKUP(D1:D506,'PGM (入力用)'!E1:I7010,5,0)</f>
        <v>0</v>
      </c>
      <c r="K257" s="242">
        <f t="shared" si="26"/>
        <v>99999</v>
      </c>
      <c r="L257" s="242">
        <f t="shared" si="27"/>
        <v>99999</v>
      </c>
      <c r="M257" s="290" t="str">
        <f t="shared" si="32"/>
        <v/>
      </c>
      <c r="N257" s="349"/>
      <c r="O257" s="349"/>
      <c r="P257" s="349"/>
      <c r="Q257" s="350"/>
    </row>
    <row r="258" spans="1:17" ht="16.149999999999999" customHeight="1">
      <c r="A258" s="289" t="s">
        <v>184</v>
      </c>
      <c r="B258" s="289" t="s">
        <v>179</v>
      </c>
      <c r="C258" s="289" t="s">
        <v>184</v>
      </c>
      <c r="D258" s="289" t="str">
        <f t="shared" si="25"/>
        <v>5-1-5</v>
      </c>
      <c r="E258" s="351" t="s">
        <v>369</v>
      </c>
      <c r="F258" s="354" t="s">
        <v>24</v>
      </c>
      <c r="G258" s="354" t="s">
        <v>557</v>
      </c>
      <c r="H258" s="289" t="s">
        <v>394</v>
      </c>
      <c r="I258" s="289" t="str">
        <f>VLOOKUP(D1:D506,PGM!E1:J722,6,0)</f>
        <v/>
      </c>
      <c r="J258" s="352">
        <f>VLOOKUP(D1:D506,'PGM (入力用)'!E1:I7010,5,0)</f>
        <v>0</v>
      </c>
      <c r="K258" s="242">
        <f t="shared" si="26"/>
        <v>99999</v>
      </c>
      <c r="L258" s="242">
        <f t="shared" si="27"/>
        <v>99999</v>
      </c>
      <c r="M258" s="290" t="str">
        <f t="shared" si="32"/>
        <v/>
      </c>
      <c r="N258" s="349"/>
      <c r="O258" s="349"/>
      <c r="P258" s="349"/>
      <c r="Q258" s="350"/>
    </row>
    <row r="259" spans="1:17" ht="16.149999999999999" customHeight="1">
      <c r="A259" s="289" t="s">
        <v>184</v>
      </c>
      <c r="B259" s="289" t="s">
        <v>179</v>
      </c>
      <c r="C259" s="289" t="s">
        <v>179</v>
      </c>
      <c r="D259" s="289" t="str">
        <f t="shared" ref="D259:D322" si="33">CONCATENATE(A259,"-",B259,"-",C259)</f>
        <v>5-1-1</v>
      </c>
      <c r="E259" s="351" t="s">
        <v>180</v>
      </c>
      <c r="F259" s="351" t="s">
        <v>180</v>
      </c>
      <c r="G259" s="353"/>
      <c r="H259" s="289" t="s">
        <v>394</v>
      </c>
      <c r="I259" s="289" t="str">
        <f>VLOOKUP(D1:D506,PGM!E1:J722,6,0)</f>
        <v/>
      </c>
      <c r="J259" s="352">
        <f>VLOOKUP(D1:D506,'PGM (入力用)'!E1:I7010,5,0)</f>
        <v>0</v>
      </c>
      <c r="K259" s="242">
        <f t="shared" ref="K259:K322" si="34">IF(J259&lt;&gt;0,J259,99999)</f>
        <v>99999</v>
      </c>
      <c r="L259" s="242">
        <f t="shared" ref="L259:L322" si="35">K259</f>
        <v>99999</v>
      </c>
      <c r="M259" s="290" t="str">
        <f t="shared" si="32"/>
        <v/>
      </c>
      <c r="N259" s="349"/>
      <c r="O259" s="349"/>
      <c r="P259" s="349"/>
      <c r="Q259" s="350"/>
    </row>
    <row r="260" spans="1:17" ht="16.149999999999999" customHeight="1">
      <c r="A260" s="289" t="s">
        <v>184</v>
      </c>
      <c r="B260" s="289" t="s">
        <v>179</v>
      </c>
      <c r="C260" s="289" t="s">
        <v>185</v>
      </c>
      <c r="D260" s="289" t="str">
        <f t="shared" si="33"/>
        <v>5-1-6</v>
      </c>
      <c r="E260" s="351" t="s">
        <v>180</v>
      </c>
      <c r="F260" s="351" t="s">
        <v>180</v>
      </c>
      <c r="G260" s="353"/>
      <c r="H260" s="289" t="s">
        <v>394</v>
      </c>
      <c r="I260" s="289" t="str">
        <f>VLOOKUP(D1:D506,PGM!E1:J722,6,0)</f>
        <v/>
      </c>
      <c r="J260" s="352">
        <f>VLOOKUP(D1:D506,'PGM (入力用)'!E1:I7010,5,0)</f>
        <v>0</v>
      </c>
      <c r="K260" s="242">
        <f t="shared" si="34"/>
        <v>99999</v>
      </c>
      <c r="L260" s="242">
        <f t="shared" si="35"/>
        <v>99999</v>
      </c>
      <c r="M260" s="290" t="str">
        <f t="shared" si="32"/>
        <v/>
      </c>
      <c r="N260" s="349"/>
      <c r="O260" s="349"/>
      <c r="P260" s="349"/>
      <c r="Q260" s="350"/>
    </row>
    <row r="261" spans="1:17" ht="16.149999999999999" customHeight="1">
      <c r="A261" s="289" t="s">
        <v>184</v>
      </c>
      <c r="B261" s="289" t="s">
        <v>179</v>
      </c>
      <c r="C261" s="289" t="s">
        <v>186</v>
      </c>
      <c r="D261" s="289" t="str">
        <f t="shared" si="33"/>
        <v>5-1-7</v>
      </c>
      <c r="E261" s="351" t="s">
        <v>180</v>
      </c>
      <c r="F261" s="351" t="s">
        <v>180</v>
      </c>
      <c r="G261" s="349"/>
      <c r="H261" s="289" t="s">
        <v>394</v>
      </c>
      <c r="I261" s="289" t="str">
        <f>VLOOKUP(D1:D506,PGM!E1:J722,6,0)</f>
        <v/>
      </c>
      <c r="J261" s="352">
        <f>VLOOKUP(D1:D506,'PGM (入力用)'!E1:I7010,5,0)</f>
        <v>0</v>
      </c>
      <c r="K261" s="242">
        <f t="shared" si="34"/>
        <v>99999</v>
      </c>
      <c r="L261" s="242">
        <f t="shared" si="35"/>
        <v>99999</v>
      </c>
      <c r="M261" s="290" t="str">
        <f t="shared" si="32"/>
        <v/>
      </c>
      <c r="N261" s="349"/>
      <c r="O261" s="349"/>
      <c r="P261" s="349"/>
      <c r="Q261" s="350"/>
    </row>
    <row r="262" spans="1:17" ht="16.149999999999999" customHeight="1">
      <c r="A262" s="289" t="s">
        <v>81</v>
      </c>
      <c r="B262" s="289" t="s">
        <v>181</v>
      </c>
      <c r="C262" s="289" t="s">
        <v>182</v>
      </c>
      <c r="D262" s="289" t="str">
        <f t="shared" si="33"/>
        <v>26-2-3</v>
      </c>
      <c r="E262" s="349"/>
      <c r="F262" s="349"/>
      <c r="G262" s="349"/>
      <c r="H262" s="289" t="s">
        <v>398</v>
      </c>
      <c r="I262" s="289" t="str">
        <f>VLOOKUP(D1:D506,PGM!E1:J722,6,0)</f>
        <v/>
      </c>
      <c r="J262" s="352">
        <f>VLOOKUP(D1:D506,'PGM (入力用)'!E1:I7010,5,0)</f>
        <v>0</v>
      </c>
      <c r="K262" s="242">
        <f t="shared" si="34"/>
        <v>99999</v>
      </c>
      <c r="L262" s="242">
        <f t="shared" si="35"/>
        <v>99999</v>
      </c>
      <c r="M262" s="290" t="str">
        <f t="shared" ref="M262:M275" si="36">IF(L262=99999,"",RANK(L262,L$262:L$275,1))</f>
        <v/>
      </c>
      <c r="N262" s="349"/>
      <c r="O262" s="349"/>
      <c r="P262" s="349"/>
      <c r="Q262" s="350"/>
    </row>
    <row r="263" spans="1:17" ht="16.149999999999999" customHeight="1">
      <c r="A263" s="289" t="s">
        <v>81</v>
      </c>
      <c r="B263" s="289" t="s">
        <v>181</v>
      </c>
      <c r="C263" s="289" t="s">
        <v>183</v>
      </c>
      <c r="D263" s="289" t="str">
        <f t="shared" si="33"/>
        <v>26-2-4</v>
      </c>
      <c r="E263" s="349"/>
      <c r="F263" s="349"/>
      <c r="G263" s="349"/>
      <c r="H263" s="289" t="s">
        <v>398</v>
      </c>
      <c r="I263" s="289" t="str">
        <f>VLOOKUP(D1:D506,PGM!E1:J722,6,0)</f>
        <v/>
      </c>
      <c r="J263" s="352">
        <f>VLOOKUP(D1:D506,'PGM (入力用)'!E1:I7010,5,0)</f>
        <v>0</v>
      </c>
      <c r="K263" s="242">
        <f t="shared" si="34"/>
        <v>99999</v>
      </c>
      <c r="L263" s="242">
        <f t="shared" si="35"/>
        <v>99999</v>
      </c>
      <c r="M263" s="290" t="str">
        <f t="shared" si="36"/>
        <v/>
      </c>
      <c r="N263" s="349"/>
      <c r="O263" s="349"/>
      <c r="P263" s="349"/>
      <c r="Q263" s="350"/>
    </row>
    <row r="264" spans="1:17" ht="16.149999999999999" customHeight="1">
      <c r="A264" s="289" t="s">
        <v>81</v>
      </c>
      <c r="B264" s="289" t="s">
        <v>181</v>
      </c>
      <c r="C264" s="289" t="s">
        <v>181</v>
      </c>
      <c r="D264" s="289" t="str">
        <f t="shared" si="33"/>
        <v>26-2-2</v>
      </c>
      <c r="E264" s="349"/>
      <c r="F264" s="349"/>
      <c r="G264" s="349"/>
      <c r="H264" s="289" t="s">
        <v>398</v>
      </c>
      <c r="I264" s="289" t="str">
        <f>VLOOKUP(D1:D506,PGM!E1:J722,6,0)</f>
        <v/>
      </c>
      <c r="J264" s="352">
        <f>VLOOKUP(D1:D506,'PGM (入力用)'!E1:I7010,5,0)</f>
        <v>0</v>
      </c>
      <c r="K264" s="242">
        <f t="shared" si="34"/>
        <v>99999</v>
      </c>
      <c r="L264" s="242">
        <f t="shared" si="35"/>
        <v>99999</v>
      </c>
      <c r="M264" s="290" t="str">
        <f t="shared" si="36"/>
        <v/>
      </c>
      <c r="N264" s="349"/>
      <c r="O264" s="349"/>
      <c r="P264" s="349"/>
      <c r="Q264" s="350"/>
    </row>
    <row r="265" spans="1:17" ht="16.149999999999999" customHeight="1">
      <c r="A265" s="289" t="s">
        <v>81</v>
      </c>
      <c r="B265" s="289" t="s">
        <v>181</v>
      </c>
      <c r="C265" s="289" t="s">
        <v>184</v>
      </c>
      <c r="D265" s="289" t="str">
        <f t="shared" si="33"/>
        <v>26-2-5</v>
      </c>
      <c r="E265" s="349"/>
      <c r="F265" s="349"/>
      <c r="G265" s="349"/>
      <c r="H265" s="289" t="s">
        <v>398</v>
      </c>
      <c r="I265" s="289" t="str">
        <f>VLOOKUP(D1:D506,PGM!E1:J722,6,0)</f>
        <v/>
      </c>
      <c r="J265" s="352">
        <f>VLOOKUP(D1:D506,'PGM (入力用)'!E1:I7010,5,0)</f>
        <v>0</v>
      </c>
      <c r="K265" s="242">
        <f t="shared" si="34"/>
        <v>99999</v>
      </c>
      <c r="L265" s="242">
        <f t="shared" si="35"/>
        <v>99999</v>
      </c>
      <c r="M265" s="290" t="str">
        <f t="shared" si="36"/>
        <v/>
      </c>
      <c r="N265" s="349"/>
      <c r="O265" s="349"/>
      <c r="P265" s="349"/>
      <c r="Q265" s="350"/>
    </row>
    <row r="266" spans="1:17" ht="16.149999999999999" customHeight="1">
      <c r="A266" s="289" t="s">
        <v>81</v>
      </c>
      <c r="B266" s="289" t="s">
        <v>181</v>
      </c>
      <c r="C266" s="289" t="s">
        <v>179</v>
      </c>
      <c r="D266" s="289" t="str">
        <f t="shared" si="33"/>
        <v>26-2-1</v>
      </c>
      <c r="E266" s="349"/>
      <c r="F266" s="349"/>
      <c r="G266" s="349"/>
      <c r="H266" s="289" t="s">
        <v>398</v>
      </c>
      <c r="I266" s="289" t="str">
        <f>VLOOKUP(D1:D506,PGM!E1:J722,6,0)</f>
        <v/>
      </c>
      <c r="J266" s="352">
        <f>VLOOKUP(D1:D506,'PGM (入力用)'!E1:I7010,5,0)</f>
        <v>0</v>
      </c>
      <c r="K266" s="242">
        <f t="shared" si="34"/>
        <v>99999</v>
      </c>
      <c r="L266" s="242">
        <f t="shared" si="35"/>
        <v>99999</v>
      </c>
      <c r="M266" s="290" t="str">
        <f t="shared" si="36"/>
        <v/>
      </c>
      <c r="N266" s="349"/>
      <c r="O266" s="349"/>
      <c r="P266" s="349"/>
      <c r="Q266" s="350"/>
    </row>
    <row r="267" spans="1:17" ht="16.149999999999999" customHeight="1">
      <c r="A267" s="289" t="s">
        <v>81</v>
      </c>
      <c r="B267" s="289" t="s">
        <v>181</v>
      </c>
      <c r="C267" s="289" t="s">
        <v>185</v>
      </c>
      <c r="D267" s="289" t="str">
        <f t="shared" si="33"/>
        <v>26-2-6</v>
      </c>
      <c r="E267" s="349"/>
      <c r="F267" s="349"/>
      <c r="G267" s="349"/>
      <c r="H267" s="289" t="s">
        <v>398</v>
      </c>
      <c r="I267" s="289" t="str">
        <f>VLOOKUP(D1:D506,PGM!E1:J722,6,0)</f>
        <v/>
      </c>
      <c r="J267" s="352">
        <f>VLOOKUP(D1:D506,'PGM (入力用)'!E1:I7010,5,0)</f>
        <v>0</v>
      </c>
      <c r="K267" s="242">
        <f t="shared" si="34"/>
        <v>99999</v>
      </c>
      <c r="L267" s="242">
        <f t="shared" si="35"/>
        <v>99999</v>
      </c>
      <c r="M267" s="290" t="str">
        <f t="shared" si="36"/>
        <v/>
      </c>
      <c r="N267" s="349"/>
      <c r="O267" s="349"/>
      <c r="P267" s="349"/>
      <c r="Q267" s="350"/>
    </row>
    <row r="268" spans="1:17" ht="16.149999999999999" customHeight="1">
      <c r="A268" s="289" t="s">
        <v>81</v>
      </c>
      <c r="B268" s="289" t="s">
        <v>181</v>
      </c>
      <c r="C268" s="289" t="s">
        <v>186</v>
      </c>
      <c r="D268" s="289" t="str">
        <f t="shared" si="33"/>
        <v>26-2-7</v>
      </c>
      <c r="E268" s="349"/>
      <c r="F268" s="349"/>
      <c r="G268" s="349"/>
      <c r="H268" s="289" t="s">
        <v>398</v>
      </c>
      <c r="I268" s="289" t="str">
        <f>VLOOKUP(D1:D506,PGM!E1:J722,6,0)</f>
        <v/>
      </c>
      <c r="J268" s="352">
        <f>VLOOKUP(D1:D506,'PGM (入力用)'!E1:I7010,5,0)</f>
        <v>0</v>
      </c>
      <c r="K268" s="242">
        <f t="shared" si="34"/>
        <v>99999</v>
      </c>
      <c r="L268" s="242">
        <f t="shared" si="35"/>
        <v>99999</v>
      </c>
      <c r="M268" s="290" t="str">
        <f t="shared" si="36"/>
        <v/>
      </c>
      <c r="N268" s="349"/>
      <c r="O268" s="349"/>
      <c r="P268" s="349"/>
      <c r="Q268" s="350"/>
    </row>
    <row r="269" spans="1:17" ht="16.149999999999999" customHeight="1">
      <c r="A269" s="289" t="s">
        <v>81</v>
      </c>
      <c r="B269" s="289" t="s">
        <v>179</v>
      </c>
      <c r="C269" s="289" t="s">
        <v>182</v>
      </c>
      <c r="D269" s="289" t="str">
        <f t="shared" si="33"/>
        <v>26-1-3</v>
      </c>
      <c r="E269" s="351" t="s">
        <v>13</v>
      </c>
      <c r="F269" s="354" t="s">
        <v>558</v>
      </c>
      <c r="G269" s="354" t="s">
        <v>559</v>
      </c>
      <c r="H269" s="289" t="s">
        <v>398</v>
      </c>
      <c r="I269" s="289" t="str">
        <f>VLOOKUP(D1:D506,PGM!E1:J722,6,0)</f>
        <v/>
      </c>
      <c r="J269" s="352">
        <f>VLOOKUP(D1:D506,'PGM (入力用)'!E1:I7010,5,0)</f>
        <v>0</v>
      </c>
      <c r="K269" s="242">
        <f t="shared" si="34"/>
        <v>99999</v>
      </c>
      <c r="L269" s="242">
        <f t="shared" si="35"/>
        <v>99999</v>
      </c>
      <c r="M269" s="290" t="str">
        <f t="shared" si="36"/>
        <v/>
      </c>
      <c r="N269" s="349"/>
      <c r="O269" s="349"/>
      <c r="P269" s="349"/>
      <c r="Q269" s="350"/>
    </row>
    <row r="270" spans="1:17" ht="16.149999999999999" customHeight="1">
      <c r="A270" s="289" t="s">
        <v>81</v>
      </c>
      <c r="B270" s="289" t="s">
        <v>179</v>
      </c>
      <c r="C270" s="289" t="s">
        <v>183</v>
      </c>
      <c r="D270" s="289" t="str">
        <f t="shared" si="33"/>
        <v>26-1-4</v>
      </c>
      <c r="E270" s="351" t="s">
        <v>255</v>
      </c>
      <c r="F270" s="354" t="s">
        <v>560</v>
      </c>
      <c r="G270" s="354" t="s">
        <v>561</v>
      </c>
      <c r="H270" s="289" t="s">
        <v>398</v>
      </c>
      <c r="I270" s="289" t="str">
        <f>VLOOKUP(D1:D506,PGM!E1:J722,6,0)</f>
        <v/>
      </c>
      <c r="J270" s="352">
        <f>VLOOKUP(D1:D506,'PGM (入力用)'!E1:I7010,5,0)</f>
        <v>0</v>
      </c>
      <c r="K270" s="242">
        <f t="shared" si="34"/>
        <v>99999</v>
      </c>
      <c r="L270" s="242">
        <f t="shared" si="35"/>
        <v>99999</v>
      </c>
      <c r="M270" s="290" t="str">
        <f t="shared" si="36"/>
        <v/>
      </c>
      <c r="N270" s="349"/>
      <c r="O270" s="349"/>
      <c r="P270" s="349"/>
      <c r="Q270" s="350"/>
    </row>
    <row r="271" spans="1:17" ht="16.149999999999999" customHeight="1">
      <c r="A271" s="289" t="s">
        <v>81</v>
      </c>
      <c r="B271" s="289" t="s">
        <v>179</v>
      </c>
      <c r="C271" s="289" t="s">
        <v>181</v>
      </c>
      <c r="D271" s="289" t="str">
        <f t="shared" si="33"/>
        <v>26-1-2</v>
      </c>
      <c r="E271" s="351" t="s">
        <v>255</v>
      </c>
      <c r="F271" s="354" t="s">
        <v>555</v>
      </c>
      <c r="G271" s="354" t="s">
        <v>556</v>
      </c>
      <c r="H271" s="289" t="s">
        <v>398</v>
      </c>
      <c r="I271" s="289" t="str">
        <f>VLOOKUP(D1:D506,PGM!E1:J722,6,0)</f>
        <v/>
      </c>
      <c r="J271" s="352">
        <f>VLOOKUP(D1:D506,'PGM (入力用)'!E1:I7010,5,0)</f>
        <v>0</v>
      </c>
      <c r="K271" s="242">
        <f t="shared" si="34"/>
        <v>99999</v>
      </c>
      <c r="L271" s="242">
        <f t="shared" si="35"/>
        <v>99999</v>
      </c>
      <c r="M271" s="290" t="str">
        <f t="shared" si="36"/>
        <v/>
      </c>
      <c r="N271" s="349"/>
      <c r="O271" s="349"/>
      <c r="P271" s="349"/>
      <c r="Q271" s="350"/>
    </row>
    <row r="272" spans="1:17" ht="16.149999999999999" customHeight="1">
      <c r="A272" s="289" t="s">
        <v>81</v>
      </c>
      <c r="B272" s="289" t="s">
        <v>179</v>
      </c>
      <c r="C272" s="289" t="s">
        <v>184</v>
      </c>
      <c r="D272" s="289" t="str">
        <f t="shared" si="33"/>
        <v>26-1-5</v>
      </c>
      <c r="E272" s="289" t="s">
        <v>180</v>
      </c>
      <c r="F272" s="289" t="s">
        <v>180</v>
      </c>
      <c r="G272" s="349"/>
      <c r="H272" s="289" t="s">
        <v>398</v>
      </c>
      <c r="I272" s="289" t="str">
        <f>VLOOKUP(D1:D506,PGM!E1:J722,6,0)</f>
        <v/>
      </c>
      <c r="J272" s="352">
        <f>VLOOKUP(D1:D506,'PGM (入力用)'!E1:I7010,5,0)</f>
        <v>0</v>
      </c>
      <c r="K272" s="242">
        <f t="shared" si="34"/>
        <v>99999</v>
      </c>
      <c r="L272" s="242">
        <f t="shared" si="35"/>
        <v>99999</v>
      </c>
      <c r="M272" s="290" t="str">
        <f t="shared" si="36"/>
        <v/>
      </c>
      <c r="N272" s="349"/>
      <c r="O272" s="349"/>
      <c r="P272" s="349"/>
      <c r="Q272" s="350"/>
    </row>
    <row r="273" spans="1:17" ht="16.149999999999999" customHeight="1">
      <c r="A273" s="289" t="s">
        <v>81</v>
      </c>
      <c r="B273" s="289" t="s">
        <v>179</v>
      </c>
      <c r="C273" s="289" t="s">
        <v>179</v>
      </c>
      <c r="D273" s="289" t="str">
        <f t="shared" si="33"/>
        <v>26-1-1</v>
      </c>
      <c r="E273" s="289" t="s">
        <v>180</v>
      </c>
      <c r="F273" s="289" t="s">
        <v>180</v>
      </c>
      <c r="G273" s="349"/>
      <c r="H273" s="289" t="s">
        <v>398</v>
      </c>
      <c r="I273" s="289" t="str">
        <f>VLOOKUP(D1:D506,PGM!E1:J722,6,0)</f>
        <v/>
      </c>
      <c r="J273" s="352">
        <f>VLOOKUP(D1:D506,'PGM (入力用)'!E1:I7010,5,0)</f>
        <v>0</v>
      </c>
      <c r="K273" s="242">
        <f t="shared" si="34"/>
        <v>99999</v>
      </c>
      <c r="L273" s="242">
        <f t="shared" si="35"/>
        <v>99999</v>
      </c>
      <c r="M273" s="290" t="str">
        <f t="shared" si="36"/>
        <v/>
      </c>
      <c r="N273" s="349"/>
      <c r="O273" s="349"/>
      <c r="P273" s="349"/>
      <c r="Q273" s="350"/>
    </row>
    <row r="274" spans="1:17" ht="16.149999999999999" customHeight="1">
      <c r="A274" s="289" t="s">
        <v>81</v>
      </c>
      <c r="B274" s="289" t="s">
        <v>179</v>
      </c>
      <c r="C274" s="289" t="s">
        <v>185</v>
      </c>
      <c r="D274" s="289" t="str">
        <f t="shared" si="33"/>
        <v>26-1-6</v>
      </c>
      <c r="E274" s="289" t="s">
        <v>180</v>
      </c>
      <c r="F274" s="289" t="s">
        <v>180</v>
      </c>
      <c r="G274" s="349"/>
      <c r="H274" s="289" t="s">
        <v>398</v>
      </c>
      <c r="I274" s="289" t="str">
        <f>VLOOKUP(D1:D506,PGM!E1:J722,6,0)</f>
        <v/>
      </c>
      <c r="J274" s="352">
        <f>VLOOKUP(D1:D506,'PGM (入力用)'!E1:I7010,5,0)</f>
        <v>0</v>
      </c>
      <c r="K274" s="242">
        <f t="shared" si="34"/>
        <v>99999</v>
      </c>
      <c r="L274" s="242">
        <f t="shared" si="35"/>
        <v>99999</v>
      </c>
      <c r="M274" s="290" t="str">
        <f t="shared" si="36"/>
        <v/>
      </c>
      <c r="N274" s="349"/>
      <c r="O274" s="349"/>
      <c r="P274" s="349"/>
      <c r="Q274" s="350"/>
    </row>
    <row r="275" spans="1:17" ht="16.149999999999999" customHeight="1">
      <c r="A275" s="289" t="s">
        <v>81</v>
      </c>
      <c r="B275" s="289" t="s">
        <v>179</v>
      </c>
      <c r="C275" s="289" t="s">
        <v>186</v>
      </c>
      <c r="D275" s="289" t="str">
        <f t="shared" si="33"/>
        <v>26-1-7</v>
      </c>
      <c r="E275" s="289" t="s">
        <v>180</v>
      </c>
      <c r="F275" s="289" t="s">
        <v>180</v>
      </c>
      <c r="G275" s="349"/>
      <c r="H275" s="289" t="s">
        <v>398</v>
      </c>
      <c r="I275" s="289" t="str">
        <f>VLOOKUP(D1:D506,PGM!E1:J722,6,0)</f>
        <v/>
      </c>
      <c r="J275" s="352">
        <f>VLOOKUP(D1:D506,'PGM (入力用)'!E1:I7010,5,0)</f>
        <v>0</v>
      </c>
      <c r="K275" s="242">
        <f t="shared" si="34"/>
        <v>99999</v>
      </c>
      <c r="L275" s="242">
        <f t="shared" si="35"/>
        <v>99999</v>
      </c>
      <c r="M275" s="290" t="str">
        <f t="shared" si="36"/>
        <v/>
      </c>
      <c r="N275" s="349"/>
      <c r="O275" s="349"/>
      <c r="P275" s="349"/>
      <c r="Q275" s="350"/>
    </row>
    <row r="276" spans="1:17" ht="16.149999999999999" customHeight="1">
      <c r="A276" s="289" t="s">
        <v>135</v>
      </c>
      <c r="B276" s="289" t="s">
        <v>181</v>
      </c>
      <c r="C276" s="289" t="s">
        <v>182</v>
      </c>
      <c r="D276" s="289" t="str">
        <f t="shared" si="33"/>
        <v>38-2-3</v>
      </c>
      <c r="E276" s="349"/>
      <c r="F276" s="349"/>
      <c r="G276" s="349"/>
      <c r="H276" s="289" t="s">
        <v>402</v>
      </c>
      <c r="I276" s="289" t="str">
        <f>VLOOKUP(D1:D506,PGM!E1:J722,6,0)</f>
        <v/>
      </c>
      <c r="J276" s="352">
        <f>VLOOKUP(D1:D506,'PGM (入力用)'!E1:I7010,5,0)</f>
        <v>0</v>
      </c>
      <c r="K276" s="242">
        <f t="shared" si="34"/>
        <v>99999</v>
      </c>
      <c r="L276" s="242">
        <f t="shared" si="35"/>
        <v>99999</v>
      </c>
      <c r="M276" s="290" t="str">
        <f t="shared" ref="M276:M289" si="37">IF(L276=99999,"",RANK(L276,L$276:L$289,1))</f>
        <v/>
      </c>
      <c r="N276" s="349"/>
      <c r="O276" s="349"/>
      <c r="P276" s="349"/>
      <c r="Q276" s="350"/>
    </row>
    <row r="277" spans="1:17" ht="16.149999999999999" customHeight="1">
      <c r="A277" s="289" t="s">
        <v>135</v>
      </c>
      <c r="B277" s="289" t="s">
        <v>181</v>
      </c>
      <c r="C277" s="289" t="s">
        <v>183</v>
      </c>
      <c r="D277" s="289" t="str">
        <f t="shared" si="33"/>
        <v>38-2-4</v>
      </c>
      <c r="E277" s="353"/>
      <c r="F277" s="353"/>
      <c r="G277" s="353"/>
      <c r="H277" s="289" t="s">
        <v>402</v>
      </c>
      <c r="I277" s="289" t="str">
        <f>VLOOKUP(D1:D506,PGM!E1:J722,6,0)</f>
        <v/>
      </c>
      <c r="J277" s="352">
        <f>VLOOKUP(D1:D506,'PGM (入力用)'!E1:I7010,5,0)</f>
        <v>0</v>
      </c>
      <c r="K277" s="242">
        <f t="shared" si="34"/>
        <v>99999</v>
      </c>
      <c r="L277" s="242">
        <f t="shared" si="35"/>
        <v>99999</v>
      </c>
      <c r="M277" s="290" t="str">
        <f t="shared" si="37"/>
        <v/>
      </c>
      <c r="N277" s="349"/>
      <c r="O277" s="349"/>
      <c r="P277" s="349"/>
      <c r="Q277" s="350"/>
    </row>
    <row r="278" spans="1:17" ht="16.149999999999999" customHeight="1">
      <c r="A278" s="289" t="s">
        <v>135</v>
      </c>
      <c r="B278" s="289" t="s">
        <v>181</v>
      </c>
      <c r="C278" s="289" t="s">
        <v>181</v>
      </c>
      <c r="D278" s="289" t="str">
        <f t="shared" si="33"/>
        <v>38-2-2</v>
      </c>
      <c r="E278" s="353"/>
      <c r="F278" s="353"/>
      <c r="G278" s="353"/>
      <c r="H278" s="289" t="s">
        <v>402</v>
      </c>
      <c r="I278" s="289" t="str">
        <f>VLOOKUP(D1:D506,PGM!E1:J722,6,0)</f>
        <v/>
      </c>
      <c r="J278" s="352">
        <f>VLOOKUP(D1:D506,'PGM (入力用)'!E1:I7010,5,0)</f>
        <v>0</v>
      </c>
      <c r="K278" s="242">
        <f t="shared" si="34"/>
        <v>99999</v>
      </c>
      <c r="L278" s="242">
        <f t="shared" si="35"/>
        <v>99999</v>
      </c>
      <c r="M278" s="290" t="str">
        <f t="shared" si="37"/>
        <v/>
      </c>
      <c r="N278" s="349"/>
      <c r="O278" s="349"/>
      <c r="P278" s="349"/>
      <c r="Q278" s="350"/>
    </row>
    <row r="279" spans="1:17" ht="16.149999999999999" customHeight="1">
      <c r="A279" s="289" t="s">
        <v>135</v>
      </c>
      <c r="B279" s="289" t="s">
        <v>181</v>
      </c>
      <c r="C279" s="289" t="s">
        <v>184</v>
      </c>
      <c r="D279" s="289" t="str">
        <f t="shared" si="33"/>
        <v>38-2-5</v>
      </c>
      <c r="E279" s="353"/>
      <c r="F279" s="353"/>
      <c r="G279" s="353"/>
      <c r="H279" s="289" t="s">
        <v>402</v>
      </c>
      <c r="I279" s="289" t="str">
        <f>VLOOKUP(D1:D506,PGM!E1:J722,6,0)</f>
        <v/>
      </c>
      <c r="J279" s="352">
        <f>VLOOKUP(D1:D506,'PGM (入力用)'!E1:I7010,5,0)</f>
        <v>0</v>
      </c>
      <c r="K279" s="242">
        <f t="shared" si="34"/>
        <v>99999</v>
      </c>
      <c r="L279" s="242">
        <f t="shared" si="35"/>
        <v>99999</v>
      </c>
      <c r="M279" s="290" t="str">
        <f t="shared" si="37"/>
        <v/>
      </c>
      <c r="N279" s="349"/>
      <c r="O279" s="349"/>
      <c r="P279" s="349"/>
      <c r="Q279" s="350"/>
    </row>
    <row r="280" spans="1:17" ht="16.149999999999999" customHeight="1">
      <c r="A280" s="289" t="s">
        <v>135</v>
      </c>
      <c r="B280" s="289" t="s">
        <v>181</v>
      </c>
      <c r="C280" s="289" t="s">
        <v>179</v>
      </c>
      <c r="D280" s="289" t="str">
        <f t="shared" si="33"/>
        <v>38-2-1</v>
      </c>
      <c r="E280" s="353"/>
      <c r="F280" s="353"/>
      <c r="G280" s="353"/>
      <c r="H280" s="289" t="s">
        <v>402</v>
      </c>
      <c r="I280" s="289" t="str">
        <f>VLOOKUP(D1:D506,PGM!E1:J722,6,0)</f>
        <v/>
      </c>
      <c r="J280" s="352">
        <f>VLOOKUP(D1:D506,'PGM (入力用)'!E1:I7010,5,0)</f>
        <v>0</v>
      </c>
      <c r="K280" s="242">
        <f t="shared" si="34"/>
        <v>99999</v>
      </c>
      <c r="L280" s="242">
        <f t="shared" si="35"/>
        <v>99999</v>
      </c>
      <c r="M280" s="290" t="str">
        <f t="shared" si="37"/>
        <v/>
      </c>
      <c r="N280" s="349"/>
      <c r="O280" s="349"/>
      <c r="P280" s="349"/>
      <c r="Q280" s="350"/>
    </row>
    <row r="281" spans="1:17" ht="16.149999999999999" customHeight="1">
      <c r="A281" s="289" t="s">
        <v>135</v>
      </c>
      <c r="B281" s="289" t="s">
        <v>181</v>
      </c>
      <c r="C281" s="289" t="s">
        <v>185</v>
      </c>
      <c r="D281" s="289" t="str">
        <f t="shared" si="33"/>
        <v>38-2-6</v>
      </c>
      <c r="E281" s="353"/>
      <c r="F281" s="349"/>
      <c r="G281" s="349"/>
      <c r="H281" s="289" t="s">
        <v>402</v>
      </c>
      <c r="I281" s="289" t="str">
        <f>VLOOKUP(D1:D506,PGM!E1:J722,6,0)</f>
        <v/>
      </c>
      <c r="J281" s="352">
        <f>VLOOKUP(D1:D506,'PGM (入力用)'!E1:I7010,5,0)</f>
        <v>0</v>
      </c>
      <c r="K281" s="242">
        <f t="shared" si="34"/>
        <v>99999</v>
      </c>
      <c r="L281" s="242">
        <f t="shared" si="35"/>
        <v>99999</v>
      </c>
      <c r="M281" s="290" t="str">
        <f t="shared" si="37"/>
        <v/>
      </c>
      <c r="N281" s="349"/>
      <c r="O281" s="349"/>
      <c r="P281" s="349"/>
      <c r="Q281" s="350"/>
    </row>
    <row r="282" spans="1:17" ht="16.149999999999999" customHeight="1">
      <c r="A282" s="289" t="s">
        <v>135</v>
      </c>
      <c r="B282" s="289" t="s">
        <v>181</v>
      </c>
      <c r="C282" s="289" t="s">
        <v>186</v>
      </c>
      <c r="D282" s="289" t="str">
        <f t="shared" si="33"/>
        <v>38-2-7</v>
      </c>
      <c r="E282" s="349"/>
      <c r="F282" s="349"/>
      <c r="G282" s="349"/>
      <c r="H282" s="289" t="s">
        <v>402</v>
      </c>
      <c r="I282" s="289" t="str">
        <f>VLOOKUP(D1:D506,PGM!E1:J722,6,0)</f>
        <v/>
      </c>
      <c r="J282" s="352">
        <f>VLOOKUP(D1:D506,'PGM (入力用)'!E1:I7010,5,0)</f>
        <v>0</v>
      </c>
      <c r="K282" s="242">
        <f t="shared" si="34"/>
        <v>99999</v>
      </c>
      <c r="L282" s="242">
        <f t="shared" si="35"/>
        <v>99999</v>
      </c>
      <c r="M282" s="290" t="str">
        <f t="shared" si="37"/>
        <v/>
      </c>
      <c r="N282" s="349"/>
      <c r="O282" s="349"/>
      <c r="P282" s="349"/>
      <c r="Q282" s="350"/>
    </row>
    <row r="283" spans="1:17" ht="16.149999999999999" customHeight="1">
      <c r="A283" s="289" t="s">
        <v>135</v>
      </c>
      <c r="B283" s="289" t="s">
        <v>179</v>
      </c>
      <c r="C283" s="289" t="s">
        <v>182</v>
      </c>
      <c r="D283" s="289" t="str">
        <f t="shared" si="33"/>
        <v>38-1-3</v>
      </c>
      <c r="E283" s="354" t="s">
        <v>255</v>
      </c>
      <c r="F283" s="354" t="s">
        <v>541</v>
      </c>
      <c r="G283" s="354" t="s">
        <v>542</v>
      </c>
      <c r="H283" s="289" t="s">
        <v>402</v>
      </c>
      <c r="I283" s="289" t="str">
        <f>VLOOKUP(D1:D506,PGM!E1:J722,6,0)</f>
        <v/>
      </c>
      <c r="J283" s="352">
        <f>VLOOKUP(D1:D506,'PGM (入力用)'!E1:I7010,5,0)</f>
        <v>0</v>
      </c>
      <c r="K283" s="242">
        <f t="shared" si="34"/>
        <v>99999</v>
      </c>
      <c r="L283" s="242">
        <f t="shared" si="35"/>
        <v>99999</v>
      </c>
      <c r="M283" s="290" t="str">
        <f t="shared" si="37"/>
        <v/>
      </c>
      <c r="N283" s="349"/>
      <c r="O283" s="349"/>
      <c r="P283" s="349"/>
      <c r="Q283" s="350"/>
    </row>
    <row r="284" spans="1:17" ht="16.149999999999999" customHeight="1">
      <c r="A284" s="289" t="s">
        <v>135</v>
      </c>
      <c r="B284" s="289" t="s">
        <v>179</v>
      </c>
      <c r="C284" s="289" t="s">
        <v>183</v>
      </c>
      <c r="D284" s="289" t="str">
        <f t="shared" si="33"/>
        <v>38-1-4</v>
      </c>
      <c r="E284" s="354" t="s">
        <v>371</v>
      </c>
      <c r="F284" s="354" t="s">
        <v>550</v>
      </c>
      <c r="G284" s="354" t="s">
        <v>551</v>
      </c>
      <c r="H284" s="289" t="s">
        <v>402</v>
      </c>
      <c r="I284" s="289" t="str">
        <f>VLOOKUP(D1:D506,PGM!E1:J722,6,0)</f>
        <v/>
      </c>
      <c r="J284" s="352">
        <f>VLOOKUP(D1:D506,'PGM (入力用)'!E1:I7010,5,0)</f>
        <v>0</v>
      </c>
      <c r="K284" s="242">
        <f t="shared" si="34"/>
        <v>99999</v>
      </c>
      <c r="L284" s="242">
        <f t="shared" si="35"/>
        <v>99999</v>
      </c>
      <c r="M284" s="290" t="str">
        <f t="shared" si="37"/>
        <v/>
      </c>
      <c r="N284" s="349"/>
      <c r="O284" s="349"/>
      <c r="P284" s="349"/>
      <c r="Q284" s="350"/>
    </row>
    <row r="285" spans="1:17" ht="16.149999999999999" customHeight="1">
      <c r="A285" s="289" t="s">
        <v>135</v>
      </c>
      <c r="B285" s="289" t="s">
        <v>179</v>
      </c>
      <c r="C285" s="289" t="s">
        <v>181</v>
      </c>
      <c r="D285" s="289" t="str">
        <f t="shared" si="33"/>
        <v>38-1-2</v>
      </c>
      <c r="E285" s="354" t="s">
        <v>372</v>
      </c>
      <c r="F285" s="354" t="s">
        <v>548</v>
      </c>
      <c r="G285" s="354" t="s">
        <v>549</v>
      </c>
      <c r="H285" s="289" t="s">
        <v>402</v>
      </c>
      <c r="I285" s="289" t="str">
        <f>VLOOKUP(D1:D506,PGM!E1:J722,6,0)</f>
        <v/>
      </c>
      <c r="J285" s="352">
        <f>VLOOKUP(D1:D506,'PGM (入力用)'!E1:I7010,5,0)</f>
        <v>0</v>
      </c>
      <c r="K285" s="242">
        <f t="shared" si="34"/>
        <v>99999</v>
      </c>
      <c r="L285" s="242">
        <f t="shared" si="35"/>
        <v>99999</v>
      </c>
      <c r="M285" s="290" t="str">
        <f t="shared" si="37"/>
        <v/>
      </c>
      <c r="N285" s="349"/>
      <c r="O285" s="349"/>
      <c r="P285" s="349"/>
      <c r="Q285" s="350"/>
    </row>
    <row r="286" spans="1:17" ht="16.149999999999999" customHeight="1">
      <c r="A286" s="289" t="s">
        <v>135</v>
      </c>
      <c r="B286" s="289" t="s">
        <v>179</v>
      </c>
      <c r="C286" s="289" t="s">
        <v>184</v>
      </c>
      <c r="D286" s="289" t="str">
        <f t="shared" si="33"/>
        <v>38-1-5</v>
      </c>
      <c r="E286" s="354" t="s">
        <v>11</v>
      </c>
      <c r="F286" s="354" t="s">
        <v>517</v>
      </c>
      <c r="G286" s="354" t="s">
        <v>518</v>
      </c>
      <c r="H286" s="289" t="s">
        <v>402</v>
      </c>
      <c r="I286" s="289" t="str">
        <f>VLOOKUP(D1:D506,PGM!E1:J722,6,0)</f>
        <v/>
      </c>
      <c r="J286" s="352">
        <f>VLOOKUP(D1:D506,'PGM (入力用)'!E1:I7010,5,0)</f>
        <v>0</v>
      </c>
      <c r="K286" s="242">
        <f t="shared" si="34"/>
        <v>99999</v>
      </c>
      <c r="L286" s="242">
        <f t="shared" si="35"/>
        <v>99999</v>
      </c>
      <c r="M286" s="290" t="str">
        <f t="shared" si="37"/>
        <v/>
      </c>
      <c r="N286" s="349"/>
      <c r="O286" s="349"/>
      <c r="P286" s="349"/>
      <c r="Q286" s="350"/>
    </row>
    <row r="287" spans="1:17" ht="16.149999999999999" customHeight="1">
      <c r="A287" s="289" t="s">
        <v>135</v>
      </c>
      <c r="B287" s="289" t="s">
        <v>179</v>
      </c>
      <c r="C287" s="289" t="s">
        <v>179</v>
      </c>
      <c r="D287" s="289" t="str">
        <f t="shared" si="33"/>
        <v>38-1-1</v>
      </c>
      <c r="E287" s="354" t="s">
        <v>255</v>
      </c>
      <c r="F287" s="354" t="s">
        <v>560</v>
      </c>
      <c r="G287" s="354" t="s">
        <v>561</v>
      </c>
      <c r="H287" s="289" t="s">
        <v>402</v>
      </c>
      <c r="I287" s="289" t="str">
        <f>VLOOKUP(D1:D506,PGM!E1:J722,6,0)</f>
        <v/>
      </c>
      <c r="J287" s="352">
        <f>VLOOKUP(D1:D506,'PGM (入力用)'!E1:I7010,5,0)</f>
        <v>0</v>
      </c>
      <c r="K287" s="242">
        <f t="shared" si="34"/>
        <v>99999</v>
      </c>
      <c r="L287" s="242">
        <f t="shared" si="35"/>
        <v>99999</v>
      </c>
      <c r="M287" s="290" t="str">
        <f t="shared" si="37"/>
        <v/>
      </c>
      <c r="N287" s="349"/>
      <c r="O287" s="349"/>
      <c r="P287" s="349"/>
      <c r="Q287" s="350"/>
    </row>
    <row r="288" spans="1:17" ht="16.149999999999999" customHeight="1">
      <c r="A288" s="289" t="s">
        <v>135</v>
      </c>
      <c r="B288" s="289" t="s">
        <v>179</v>
      </c>
      <c r="C288" s="289" t="s">
        <v>185</v>
      </c>
      <c r="D288" s="289" t="str">
        <f t="shared" si="33"/>
        <v>38-1-6</v>
      </c>
      <c r="E288" s="289" t="s">
        <v>180</v>
      </c>
      <c r="F288" s="289" t="s">
        <v>180</v>
      </c>
      <c r="G288" s="349"/>
      <c r="H288" s="289" t="s">
        <v>402</v>
      </c>
      <c r="I288" s="289" t="str">
        <f>VLOOKUP(D1:D506,PGM!E1:J722,6,0)</f>
        <v/>
      </c>
      <c r="J288" s="352">
        <f>VLOOKUP(D1:D506,'PGM (入力用)'!E1:I7010,5,0)</f>
        <v>0</v>
      </c>
      <c r="K288" s="242">
        <f t="shared" si="34"/>
        <v>99999</v>
      </c>
      <c r="L288" s="242">
        <f t="shared" si="35"/>
        <v>99999</v>
      </c>
      <c r="M288" s="290" t="str">
        <f t="shared" si="37"/>
        <v/>
      </c>
      <c r="N288" s="349"/>
      <c r="O288" s="349"/>
      <c r="P288" s="349"/>
      <c r="Q288" s="350"/>
    </row>
    <row r="289" spans="1:17" ht="16.149999999999999" customHeight="1">
      <c r="A289" s="289" t="s">
        <v>135</v>
      </c>
      <c r="B289" s="289" t="s">
        <v>179</v>
      </c>
      <c r="C289" s="289" t="s">
        <v>186</v>
      </c>
      <c r="D289" s="289" t="str">
        <f t="shared" si="33"/>
        <v>38-1-7</v>
      </c>
      <c r="E289" s="289" t="s">
        <v>180</v>
      </c>
      <c r="F289" s="289" t="s">
        <v>180</v>
      </c>
      <c r="G289" s="349"/>
      <c r="H289" s="289" t="s">
        <v>402</v>
      </c>
      <c r="I289" s="289" t="str">
        <f>VLOOKUP(D1:D506,PGM!E1:J722,6,0)</f>
        <v/>
      </c>
      <c r="J289" s="352">
        <f>VLOOKUP(D1:D506,'PGM (入力用)'!E1:I7010,5,0)</f>
        <v>0</v>
      </c>
      <c r="K289" s="242">
        <f t="shared" si="34"/>
        <v>99999</v>
      </c>
      <c r="L289" s="242">
        <f t="shared" si="35"/>
        <v>99999</v>
      </c>
      <c r="M289" s="290" t="str">
        <f t="shared" si="37"/>
        <v/>
      </c>
      <c r="N289" s="349"/>
      <c r="O289" s="349"/>
      <c r="P289" s="349"/>
      <c r="Q289" s="350"/>
    </row>
    <row r="290" spans="1:17" ht="16.149999999999999" customHeight="1">
      <c r="A290" s="289" t="s">
        <v>114</v>
      </c>
      <c r="B290" s="289" t="s">
        <v>181</v>
      </c>
      <c r="C290" s="289" t="s">
        <v>182</v>
      </c>
      <c r="D290" s="289" t="str">
        <f t="shared" si="33"/>
        <v>33-2-3</v>
      </c>
      <c r="E290" s="353"/>
      <c r="F290" s="353"/>
      <c r="G290" s="353"/>
      <c r="H290" s="289" t="s">
        <v>400</v>
      </c>
      <c r="I290" s="289" t="str">
        <f>VLOOKUP(D1:D506,PGM!E1:J722,6,0)</f>
        <v/>
      </c>
      <c r="J290" s="352">
        <f>VLOOKUP(D1:D506,'PGM (入力用)'!E1:I7010,5,0)</f>
        <v>0</v>
      </c>
      <c r="K290" s="242">
        <f t="shared" si="34"/>
        <v>99999</v>
      </c>
      <c r="L290" s="242">
        <f t="shared" si="35"/>
        <v>99999</v>
      </c>
      <c r="M290" s="290" t="str">
        <f t="shared" ref="M290:M303" si="38">IF(L290=99999,"",RANK(L290,L$290:L$303,1))</f>
        <v/>
      </c>
      <c r="N290" s="349"/>
      <c r="O290" s="349"/>
      <c r="P290" s="349"/>
      <c r="Q290" s="350"/>
    </row>
    <row r="291" spans="1:17" ht="16.149999999999999" customHeight="1">
      <c r="A291" s="289" t="s">
        <v>114</v>
      </c>
      <c r="B291" s="289" t="s">
        <v>181</v>
      </c>
      <c r="C291" s="289" t="s">
        <v>183</v>
      </c>
      <c r="D291" s="289" t="str">
        <f t="shared" si="33"/>
        <v>33-2-4</v>
      </c>
      <c r="E291" s="353"/>
      <c r="F291" s="353"/>
      <c r="G291" s="353"/>
      <c r="H291" s="289" t="s">
        <v>400</v>
      </c>
      <c r="I291" s="289" t="str">
        <f>VLOOKUP(D1:D506,PGM!E1:J722,6,0)</f>
        <v/>
      </c>
      <c r="J291" s="352">
        <f>VLOOKUP(D1:D506,'PGM (入力用)'!E1:I7010,5,0)</f>
        <v>0</v>
      </c>
      <c r="K291" s="242">
        <f t="shared" si="34"/>
        <v>99999</v>
      </c>
      <c r="L291" s="242">
        <f t="shared" si="35"/>
        <v>99999</v>
      </c>
      <c r="M291" s="290" t="str">
        <f t="shared" si="38"/>
        <v/>
      </c>
      <c r="N291" s="349"/>
      <c r="O291" s="349"/>
      <c r="P291" s="349"/>
      <c r="Q291" s="350"/>
    </row>
    <row r="292" spans="1:17" ht="16.149999999999999" customHeight="1">
      <c r="A292" s="289" t="s">
        <v>114</v>
      </c>
      <c r="B292" s="289" t="s">
        <v>181</v>
      </c>
      <c r="C292" s="289" t="s">
        <v>181</v>
      </c>
      <c r="D292" s="289" t="str">
        <f t="shared" si="33"/>
        <v>33-2-2</v>
      </c>
      <c r="E292" s="353"/>
      <c r="F292" s="353"/>
      <c r="G292" s="353"/>
      <c r="H292" s="289" t="s">
        <v>400</v>
      </c>
      <c r="I292" s="289" t="str">
        <f>VLOOKUP(D1:D506,PGM!E1:J722,6,0)</f>
        <v/>
      </c>
      <c r="J292" s="352">
        <f>VLOOKUP(D1:D506,'PGM (入力用)'!E1:I7010,5,0)</f>
        <v>0</v>
      </c>
      <c r="K292" s="242">
        <f t="shared" si="34"/>
        <v>99999</v>
      </c>
      <c r="L292" s="242">
        <f t="shared" si="35"/>
        <v>99999</v>
      </c>
      <c r="M292" s="290" t="str">
        <f t="shared" si="38"/>
        <v/>
      </c>
      <c r="N292" s="349"/>
      <c r="O292" s="349"/>
      <c r="P292" s="349"/>
      <c r="Q292" s="350"/>
    </row>
    <row r="293" spans="1:17" ht="16.149999999999999" customHeight="1">
      <c r="A293" s="289" t="s">
        <v>114</v>
      </c>
      <c r="B293" s="289" t="s">
        <v>181</v>
      </c>
      <c r="C293" s="289" t="s">
        <v>184</v>
      </c>
      <c r="D293" s="289" t="str">
        <f t="shared" si="33"/>
        <v>33-2-5</v>
      </c>
      <c r="E293" s="353"/>
      <c r="F293" s="353"/>
      <c r="G293" s="353"/>
      <c r="H293" s="289" t="s">
        <v>400</v>
      </c>
      <c r="I293" s="289" t="str">
        <f>VLOOKUP(D1:D506,PGM!E1:J722,6,0)</f>
        <v/>
      </c>
      <c r="J293" s="352">
        <f>VLOOKUP(D1:D506,'PGM (入力用)'!E1:I7010,5,0)</f>
        <v>0</v>
      </c>
      <c r="K293" s="242">
        <f t="shared" si="34"/>
        <v>99999</v>
      </c>
      <c r="L293" s="242">
        <f t="shared" si="35"/>
        <v>99999</v>
      </c>
      <c r="M293" s="290" t="str">
        <f t="shared" si="38"/>
        <v/>
      </c>
      <c r="N293" s="349"/>
      <c r="O293" s="349"/>
      <c r="P293" s="349"/>
      <c r="Q293" s="350"/>
    </row>
    <row r="294" spans="1:17" ht="16.149999999999999" customHeight="1">
      <c r="A294" s="289" t="s">
        <v>114</v>
      </c>
      <c r="B294" s="289" t="s">
        <v>181</v>
      </c>
      <c r="C294" s="289" t="s">
        <v>179</v>
      </c>
      <c r="D294" s="289" t="str">
        <f t="shared" si="33"/>
        <v>33-2-1</v>
      </c>
      <c r="E294" s="349"/>
      <c r="F294" s="349"/>
      <c r="G294" s="349"/>
      <c r="H294" s="289" t="s">
        <v>400</v>
      </c>
      <c r="I294" s="289" t="str">
        <f>VLOOKUP(D1:D506,PGM!E1:J722,6,0)</f>
        <v/>
      </c>
      <c r="J294" s="352">
        <f>VLOOKUP(D1:D506,'PGM (入力用)'!E1:I7010,5,0)</f>
        <v>0</v>
      </c>
      <c r="K294" s="242">
        <f t="shared" si="34"/>
        <v>99999</v>
      </c>
      <c r="L294" s="242">
        <f t="shared" si="35"/>
        <v>99999</v>
      </c>
      <c r="M294" s="290" t="str">
        <f t="shared" si="38"/>
        <v/>
      </c>
      <c r="N294" s="349"/>
      <c r="O294" s="349"/>
      <c r="P294" s="349"/>
      <c r="Q294" s="350"/>
    </row>
    <row r="295" spans="1:17" ht="16.149999999999999" customHeight="1">
      <c r="A295" s="289" t="s">
        <v>114</v>
      </c>
      <c r="B295" s="289" t="s">
        <v>181</v>
      </c>
      <c r="C295" s="289" t="s">
        <v>185</v>
      </c>
      <c r="D295" s="289" t="str">
        <f t="shared" si="33"/>
        <v>33-2-6</v>
      </c>
      <c r="E295" s="353"/>
      <c r="F295" s="353"/>
      <c r="G295" s="353"/>
      <c r="H295" s="289" t="s">
        <v>400</v>
      </c>
      <c r="I295" s="289" t="str">
        <f>VLOOKUP(D1:D506,PGM!E1:J722,6,0)</f>
        <v/>
      </c>
      <c r="J295" s="352">
        <f>VLOOKUP(D1:D506,'PGM (入力用)'!E1:I7010,5,0)</f>
        <v>0</v>
      </c>
      <c r="K295" s="242">
        <f t="shared" si="34"/>
        <v>99999</v>
      </c>
      <c r="L295" s="242">
        <f t="shared" si="35"/>
        <v>99999</v>
      </c>
      <c r="M295" s="290" t="str">
        <f t="shared" si="38"/>
        <v/>
      </c>
      <c r="N295" s="349"/>
      <c r="O295" s="349"/>
      <c r="P295" s="349"/>
      <c r="Q295" s="350"/>
    </row>
    <row r="296" spans="1:17" ht="16.149999999999999" customHeight="1">
      <c r="A296" s="289" t="s">
        <v>114</v>
      </c>
      <c r="B296" s="289" t="s">
        <v>181</v>
      </c>
      <c r="C296" s="289" t="s">
        <v>186</v>
      </c>
      <c r="D296" s="289" t="str">
        <f t="shared" si="33"/>
        <v>33-2-7</v>
      </c>
      <c r="E296" s="349"/>
      <c r="F296" s="349"/>
      <c r="G296" s="349"/>
      <c r="H296" s="289" t="s">
        <v>400</v>
      </c>
      <c r="I296" s="289" t="str">
        <f>VLOOKUP(D1:D506,PGM!E1:J722,6,0)</f>
        <v/>
      </c>
      <c r="J296" s="352">
        <f>VLOOKUP(D1:D506,'PGM (入力用)'!E1:I7010,5,0)</f>
        <v>0</v>
      </c>
      <c r="K296" s="242">
        <f t="shared" si="34"/>
        <v>99999</v>
      </c>
      <c r="L296" s="242">
        <f t="shared" si="35"/>
        <v>99999</v>
      </c>
      <c r="M296" s="290" t="str">
        <f t="shared" si="38"/>
        <v/>
      </c>
      <c r="N296" s="349"/>
      <c r="O296" s="349"/>
      <c r="P296" s="349"/>
      <c r="Q296" s="350"/>
    </row>
    <row r="297" spans="1:17" ht="16.149999999999999" customHeight="1">
      <c r="A297" s="289" t="s">
        <v>114</v>
      </c>
      <c r="B297" s="289" t="s">
        <v>179</v>
      </c>
      <c r="C297" s="289" t="s">
        <v>182</v>
      </c>
      <c r="D297" s="289" t="str">
        <f t="shared" si="33"/>
        <v>33-1-3</v>
      </c>
      <c r="E297" s="354" t="s">
        <v>255</v>
      </c>
      <c r="F297" s="354" t="s">
        <v>546</v>
      </c>
      <c r="G297" s="354" t="s">
        <v>547</v>
      </c>
      <c r="H297" s="289" t="s">
        <v>400</v>
      </c>
      <c r="I297" s="289" t="str">
        <f>VLOOKUP(D1:D506,PGM!E1:J722,6,0)</f>
        <v/>
      </c>
      <c r="J297" s="352">
        <f>VLOOKUP(D1:D506,'PGM (入力用)'!E1:I7010,5,0)</f>
        <v>0</v>
      </c>
      <c r="K297" s="242">
        <f t="shared" si="34"/>
        <v>99999</v>
      </c>
      <c r="L297" s="242">
        <f t="shared" si="35"/>
        <v>99999</v>
      </c>
      <c r="M297" s="290" t="str">
        <f t="shared" si="38"/>
        <v/>
      </c>
      <c r="N297" s="349"/>
      <c r="O297" s="349"/>
      <c r="P297" s="349"/>
      <c r="Q297" s="350"/>
    </row>
    <row r="298" spans="1:17" ht="16.149999999999999" customHeight="1">
      <c r="A298" s="289" t="s">
        <v>114</v>
      </c>
      <c r="B298" s="289" t="s">
        <v>179</v>
      </c>
      <c r="C298" s="289" t="s">
        <v>183</v>
      </c>
      <c r="D298" s="289" t="str">
        <f t="shared" si="33"/>
        <v>33-1-4</v>
      </c>
      <c r="E298" s="351" t="s">
        <v>255</v>
      </c>
      <c r="F298" s="354" t="s">
        <v>544</v>
      </c>
      <c r="G298" s="354" t="s">
        <v>545</v>
      </c>
      <c r="H298" s="289" t="s">
        <v>400</v>
      </c>
      <c r="I298" s="289" t="str">
        <f>VLOOKUP(D1:D506,PGM!E1:J722,6,0)</f>
        <v/>
      </c>
      <c r="J298" s="352">
        <f>VLOOKUP(D1:D506,'PGM (入力用)'!E1:I7010,5,0)</f>
        <v>0</v>
      </c>
      <c r="K298" s="242">
        <f t="shared" si="34"/>
        <v>99999</v>
      </c>
      <c r="L298" s="242">
        <f t="shared" si="35"/>
        <v>99999</v>
      </c>
      <c r="M298" s="290" t="str">
        <f t="shared" si="38"/>
        <v/>
      </c>
      <c r="N298" s="349"/>
      <c r="O298" s="349"/>
      <c r="P298" s="349"/>
      <c r="Q298" s="350"/>
    </row>
    <row r="299" spans="1:17" ht="16.149999999999999" customHeight="1">
      <c r="A299" s="289" t="s">
        <v>114</v>
      </c>
      <c r="B299" s="289" t="s">
        <v>179</v>
      </c>
      <c r="C299" s="289" t="s">
        <v>181</v>
      </c>
      <c r="D299" s="289" t="str">
        <f t="shared" si="33"/>
        <v>33-1-2</v>
      </c>
      <c r="E299" s="351" t="s">
        <v>13</v>
      </c>
      <c r="F299" s="354" t="s">
        <v>558</v>
      </c>
      <c r="G299" s="354" t="s">
        <v>559</v>
      </c>
      <c r="H299" s="289" t="s">
        <v>400</v>
      </c>
      <c r="I299" s="289" t="str">
        <f>VLOOKUP(D1:D506,PGM!E1:J722,6,0)</f>
        <v/>
      </c>
      <c r="J299" s="352">
        <f>VLOOKUP(D1:D506,'PGM (入力用)'!E1:I7010,5,0)</f>
        <v>0</v>
      </c>
      <c r="K299" s="242">
        <f t="shared" si="34"/>
        <v>99999</v>
      </c>
      <c r="L299" s="242">
        <f t="shared" si="35"/>
        <v>99999</v>
      </c>
      <c r="M299" s="290" t="str">
        <f t="shared" si="38"/>
        <v/>
      </c>
      <c r="N299" s="349"/>
      <c r="O299" s="349"/>
      <c r="P299" s="349"/>
      <c r="Q299" s="350"/>
    </row>
    <row r="300" spans="1:17" ht="16.149999999999999" customHeight="1">
      <c r="A300" s="289" t="s">
        <v>114</v>
      </c>
      <c r="B300" s="289" t="s">
        <v>179</v>
      </c>
      <c r="C300" s="289" t="s">
        <v>184</v>
      </c>
      <c r="D300" s="289" t="str">
        <f t="shared" si="33"/>
        <v>33-1-5</v>
      </c>
      <c r="E300" s="289" t="s">
        <v>180</v>
      </c>
      <c r="F300" s="289" t="s">
        <v>180</v>
      </c>
      <c r="G300" s="349"/>
      <c r="H300" s="289" t="s">
        <v>400</v>
      </c>
      <c r="I300" s="289" t="str">
        <f>VLOOKUP(D1:D506,PGM!E1:J722,6,0)</f>
        <v/>
      </c>
      <c r="J300" s="352">
        <f>VLOOKUP(D1:D506,'PGM (入力用)'!E1:I7010,5,0)</f>
        <v>0</v>
      </c>
      <c r="K300" s="242">
        <f t="shared" si="34"/>
        <v>99999</v>
      </c>
      <c r="L300" s="242">
        <f t="shared" si="35"/>
        <v>99999</v>
      </c>
      <c r="M300" s="290" t="str">
        <f t="shared" si="38"/>
        <v/>
      </c>
      <c r="N300" s="349"/>
      <c r="O300" s="349"/>
      <c r="P300" s="349"/>
      <c r="Q300" s="350"/>
    </row>
    <row r="301" spans="1:17" ht="16.149999999999999" customHeight="1">
      <c r="A301" s="289" t="s">
        <v>114</v>
      </c>
      <c r="B301" s="289" t="s">
        <v>179</v>
      </c>
      <c r="C301" s="289" t="s">
        <v>179</v>
      </c>
      <c r="D301" s="289" t="str">
        <f t="shared" si="33"/>
        <v>33-1-1</v>
      </c>
      <c r="E301" s="289" t="s">
        <v>180</v>
      </c>
      <c r="F301" s="289" t="s">
        <v>180</v>
      </c>
      <c r="G301" s="349"/>
      <c r="H301" s="289" t="s">
        <v>400</v>
      </c>
      <c r="I301" s="289" t="str">
        <f>VLOOKUP(D1:D506,PGM!E1:J722,6,0)</f>
        <v/>
      </c>
      <c r="J301" s="352">
        <f>VLOOKUP(D1:D506,'PGM (入力用)'!E1:I7010,5,0)</f>
        <v>0</v>
      </c>
      <c r="K301" s="242">
        <f t="shared" si="34"/>
        <v>99999</v>
      </c>
      <c r="L301" s="242">
        <f t="shared" si="35"/>
        <v>99999</v>
      </c>
      <c r="M301" s="290" t="str">
        <f t="shared" si="38"/>
        <v/>
      </c>
      <c r="N301" s="349"/>
      <c r="O301" s="349"/>
      <c r="P301" s="349"/>
      <c r="Q301" s="350"/>
    </row>
    <row r="302" spans="1:17" ht="16.149999999999999" customHeight="1">
      <c r="A302" s="289" t="s">
        <v>114</v>
      </c>
      <c r="B302" s="289" t="s">
        <v>179</v>
      </c>
      <c r="C302" s="289" t="s">
        <v>185</v>
      </c>
      <c r="D302" s="289" t="str">
        <f t="shared" si="33"/>
        <v>33-1-6</v>
      </c>
      <c r="E302" s="289" t="s">
        <v>180</v>
      </c>
      <c r="F302" s="289" t="s">
        <v>180</v>
      </c>
      <c r="G302" s="349"/>
      <c r="H302" s="289" t="s">
        <v>400</v>
      </c>
      <c r="I302" s="289" t="str">
        <f>VLOOKUP(D1:D506,PGM!E1:J722,6,0)</f>
        <v/>
      </c>
      <c r="J302" s="352">
        <f>VLOOKUP(D1:D506,'PGM (入力用)'!E1:I7010,5,0)</f>
        <v>0</v>
      </c>
      <c r="K302" s="242">
        <f t="shared" si="34"/>
        <v>99999</v>
      </c>
      <c r="L302" s="242">
        <f t="shared" si="35"/>
        <v>99999</v>
      </c>
      <c r="M302" s="290" t="str">
        <f t="shared" si="38"/>
        <v/>
      </c>
      <c r="N302" s="349"/>
      <c r="O302" s="349"/>
      <c r="P302" s="349"/>
      <c r="Q302" s="350"/>
    </row>
    <row r="303" spans="1:17" ht="16.149999999999999" customHeight="1">
      <c r="A303" s="289" t="s">
        <v>114</v>
      </c>
      <c r="B303" s="289" t="s">
        <v>179</v>
      </c>
      <c r="C303" s="289" t="s">
        <v>186</v>
      </c>
      <c r="D303" s="289" t="str">
        <f t="shared" si="33"/>
        <v>33-1-7</v>
      </c>
      <c r="E303" s="289" t="s">
        <v>180</v>
      </c>
      <c r="F303" s="289" t="s">
        <v>180</v>
      </c>
      <c r="G303" s="349"/>
      <c r="H303" s="289" t="s">
        <v>400</v>
      </c>
      <c r="I303" s="289" t="str">
        <f>VLOOKUP(D1:D506,PGM!E1:J722,6,0)</f>
        <v/>
      </c>
      <c r="J303" s="352">
        <f>VLOOKUP(D1:D506,'PGM (入力用)'!E1:I7010,5,0)</f>
        <v>0</v>
      </c>
      <c r="K303" s="242">
        <f t="shared" si="34"/>
        <v>99999</v>
      </c>
      <c r="L303" s="242">
        <f t="shared" si="35"/>
        <v>99999</v>
      </c>
      <c r="M303" s="290" t="str">
        <f t="shared" si="38"/>
        <v/>
      </c>
      <c r="N303" s="349"/>
      <c r="O303" s="349"/>
      <c r="P303" s="349"/>
      <c r="Q303" s="350"/>
    </row>
    <row r="304" spans="1:17" ht="16.149999999999999" customHeight="1">
      <c r="A304" s="289" t="s">
        <v>150</v>
      </c>
      <c r="B304" s="289" t="s">
        <v>182</v>
      </c>
      <c r="C304" s="289" t="s">
        <v>182</v>
      </c>
      <c r="D304" s="289" t="str">
        <f t="shared" si="33"/>
        <v>19-3-3</v>
      </c>
      <c r="E304" s="353"/>
      <c r="F304" s="353"/>
      <c r="G304" s="353"/>
      <c r="H304" s="289" t="s">
        <v>404</v>
      </c>
      <c r="I304" s="289" t="str">
        <f>VLOOKUP(D1:D506,PGM!E1:J722,6,0)</f>
        <v/>
      </c>
      <c r="J304" s="352">
        <f>VLOOKUP(D1:D506,'PGM (入力用)'!E1:I7010,5,0)</f>
        <v>0</v>
      </c>
      <c r="K304" s="242">
        <f t="shared" si="34"/>
        <v>99999</v>
      </c>
      <c r="L304" s="242">
        <f t="shared" si="35"/>
        <v>99999</v>
      </c>
      <c r="M304" s="290" t="str">
        <f t="shared" ref="M304:M324" si="39">IF(L304=99999,"",RANK(L304,L$304:L$324,1))</f>
        <v/>
      </c>
      <c r="N304" s="349"/>
      <c r="O304" s="349"/>
      <c r="P304" s="349"/>
      <c r="Q304" s="350"/>
    </row>
    <row r="305" spans="1:17" ht="16.149999999999999" customHeight="1">
      <c r="A305" s="289" t="s">
        <v>150</v>
      </c>
      <c r="B305" s="289" t="s">
        <v>182</v>
      </c>
      <c r="C305" s="289" t="s">
        <v>183</v>
      </c>
      <c r="D305" s="289" t="str">
        <f t="shared" si="33"/>
        <v>19-3-4</v>
      </c>
      <c r="E305" s="353"/>
      <c r="F305" s="353"/>
      <c r="G305" s="353"/>
      <c r="H305" s="289" t="s">
        <v>404</v>
      </c>
      <c r="I305" s="289" t="str">
        <f>VLOOKUP(D1:D506,PGM!E1:J722,6,0)</f>
        <v/>
      </c>
      <c r="J305" s="352">
        <f>VLOOKUP(D1:D506,'PGM (入力用)'!E1:I7010,5,0)</f>
        <v>0</v>
      </c>
      <c r="K305" s="242">
        <f t="shared" si="34"/>
        <v>99999</v>
      </c>
      <c r="L305" s="242">
        <f t="shared" si="35"/>
        <v>99999</v>
      </c>
      <c r="M305" s="290" t="str">
        <f t="shared" si="39"/>
        <v/>
      </c>
      <c r="N305" s="349"/>
      <c r="O305" s="349"/>
      <c r="P305" s="349"/>
      <c r="Q305" s="350"/>
    </row>
    <row r="306" spans="1:17" ht="16.149999999999999" customHeight="1">
      <c r="A306" s="289" t="s">
        <v>150</v>
      </c>
      <c r="B306" s="289" t="s">
        <v>182</v>
      </c>
      <c r="C306" s="289" t="s">
        <v>181</v>
      </c>
      <c r="D306" s="289" t="str">
        <f t="shared" si="33"/>
        <v>19-3-2</v>
      </c>
      <c r="E306" s="353"/>
      <c r="F306" s="353"/>
      <c r="G306" s="353"/>
      <c r="H306" s="289" t="s">
        <v>404</v>
      </c>
      <c r="I306" s="289" t="str">
        <f>VLOOKUP(D1:D506,PGM!E1:J722,6,0)</f>
        <v/>
      </c>
      <c r="J306" s="352">
        <f>VLOOKUP(D1:D506,'PGM (入力用)'!E1:I7010,5,0)</f>
        <v>0</v>
      </c>
      <c r="K306" s="242">
        <f t="shared" si="34"/>
        <v>99999</v>
      </c>
      <c r="L306" s="242">
        <f t="shared" si="35"/>
        <v>99999</v>
      </c>
      <c r="M306" s="290" t="str">
        <f t="shared" si="39"/>
        <v/>
      </c>
      <c r="N306" s="349"/>
      <c r="O306" s="349"/>
      <c r="P306" s="349"/>
      <c r="Q306" s="350"/>
    </row>
    <row r="307" spans="1:17" ht="16.149999999999999" customHeight="1">
      <c r="A307" s="289" t="s">
        <v>150</v>
      </c>
      <c r="B307" s="289" t="s">
        <v>182</v>
      </c>
      <c r="C307" s="289" t="s">
        <v>184</v>
      </c>
      <c r="D307" s="289" t="str">
        <f t="shared" si="33"/>
        <v>19-3-5</v>
      </c>
      <c r="E307" s="353"/>
      <c r="F307" s="353"/>
      <c r="G307" s="353"/>
      <c r="H307" s="289" t="s">
        <v>404</v>
      </c>
      <c r="I307" s="289" t="str">
        <f>VLOOKUP(D1:D506,PGM!E1:J722,6,0)</f>
        <v/>
      </c>
      <c r="J307" s="352">
        <f>VLOOKUP(D1:D506,'PGM (入力用)'!E1:I7010,5,0)</f>
        <v>0</v>
      </c>
      <c r="K307" s="242">
        <f t="shared" si="34"/>
        <v>99999</v>
      </c>
      <c r="L307" s="242">
        <f t="shared" si="35"/>
        <v>99999</v>
      </c>
      <c r="M307" s="290" t="str">
        <f t="shared" si="39"/>
        <v/>
      </c>
      <c r="N307" s="349"/>
      <c r="O307" s="349"/>
      <c r="P307" s="349"/>
      <c r="Q307" s="350"/>
    </row>
    <row r="308" spans="1:17" ht="16.149999999999999" customHeight="1">
      <c r="A308" s="289" t="s">
        <v>150</v>
      </c>
      <c r="B308" s="289" t="s">
        <v>182</v>
      </c>
      <c r="C308" s="289" t="s">
        <v>179</v>
      </c>
      <c r="D308" s="289" t="str">
        <f t="shared" si="33"/>
        <v>19-3-1</v>
      </c>
      <c r="E308" s="353"/>
      <c r="F308" s="353"/>
      <c r="G308" s="353"/>
      <c r="H308" s="289" t="s">
        <v>404</v>
      </c>
      <c r="I308" s="289" t="str">
        <f>VLOOKUP(D1:D506,PGM!E1:J722,6,0)</f>
        <v/>
      </c>
      <c r="J308" s="352">
        <f>VLOOKUP(D1:D506,'PGM (入力用)'!E1:I7010,5,0)</f>
        <v>0</v>
      </c>
      <c r="K308" s="242">
        <f t="shared" si="34"/>
        <v>99999</v>
      </c>
      <c r="L308" s="242">
        <f t="shared" si="35"/>
        <v>99999</v>
      </c>
      <c r="M308" s="290" t="str">
        <f t="shared" si="39"/>
        <v/>
      </c>
      <c r="N308" s="349"/>
      <c r="O308" s="349"/>
      <c r="P308" s="349"/>
      <c r="Q308" s="350"/>
    </row>
    <row r="309" spans="1:17" ht="16.149999999999999" customHeight="1">
      <c r="A309" s="289" t="s">
        <v>150</v>
      </c>
      <c r="B309" s="289" t="s">
        <v>182</v>
      </c>
      <c r="C309" s="289" t="s">
        <v>185</v>
      </c>
      <c r="D309" s="289" t="str">
        <f t="shared" si="33"/>
        <v>19-3-6</v>
      </c>
      <c r="E309" s="353"/>
      <c r="F309" s="353"/>
      <c r="G309" s="353"/>
      <c r="H309" s="289" t="s">
        <v>404</v>
      </c>
      <c r="I309" s="289" t="str">
        <f>VLOOKUP(D1:D506,PGM!E1:J722,6,0)</f>
        <v/>
      </c>
      <c r="J309" s="352">
        <f>VLOOKUP(D1:D506,'PGM (入力用)'!E1:I7010,5,0)</f>
        <v>0</v>
      </c>
      <c r="K309" s="242">
        <f t="shared" si="34"/>
        <v>99999</v>
      </c>
      <c r="L309" s="242">
        <f t="shared" si="35"/>
        <v>99999</v>
      </c>
      <c r="M309" s="290" t="str">
        <f t="shared" si="39"/>
        <v/>
      </c>
      <c r="N309" s="349"/>
      <c r="O309" s="349"/>
      <c r="P309" s="349"/>
      <c r="Q309" s="350"/>
    </row>
    <row r="310" spans="1:17" ht="16.149999999999999" customHeight="1">
      <c r="A310" s="289" t="s">
        <v>150</v>
      </c>
      <c r="B310" s="289" t="s">
        <v>182</v>
      </c>
      <c r="C310" s="289" t="s">
        <v>186</v>
      </c>
      <c r="D310" s="289" t="str">
        <f t="shared" si="33"/>
        <v>19-3-7</v>
      </c>
      <c r="E310" s="353"/>
      <c r="F310" s="353"/>
      <c r="G310" s="353"/>
      <c r="H310" s="289" t="s">
        <v>404</v>
      </c>
      <c r="I310" s="289" t="str">
        <f>VLOOKUP(D1:D506,PGM!E1:J722,6,0)</f>
        <v/>
      </c>
      <c r="J310" s="352">
        <f>VLOOKUP(D1:D506,'PGM (入力用)'!E1:I7010,5,0)</f>
        <v>0</v>
      </c>
      <c r="K310" s="242">
        <f t="shared" si="34"/>
        <v>99999</v>
      </c>
      <c r="L310" s="242">
        <f t="shared" si="35"/>
        <v>99999</v>
      </c>
      <c r="M310" s="290" t="str">
        <f t="shared" si="39"/>
        <v/>
      </c>
      <c r="N310" s="349"/>
      <c r="O310" s="349"/>
      <c r="P310" s="349"/>
      <c r="Q310" s="350"/>
    </row>
    <row r="311" spans="1:17" ht="16.149999999999999" customHeight="1">
      <c r="A311" s="289" t="s">
        <v>150</v>
      </c>
      <c r="B311" s="289" t="s">
        <v>181</v>
      </c>
      <c r="C311" s="289" t="s">
        <v>182</v>
      </c>
      <c r="D311" s="289" t="str">
        <f t="shared" si="33"/>
        <v>19-2-3</v>
      </c>
      <c r="E311" s="353"/>
      <c r="F311" s="353"/>
      <c r="G311" s="353"/>
      <c r="H311" s="289" t="s">
        <v>404</v>
      </c>
      <c r="I311" s="289" t="str">
        <f>VLOOKUP(D1:D506,PGM!E1:J722,6,0)</f>
        <v/>
      </c>
      <c r="J311" s="352">
        <f>VLOOKUP(D1:D506,'PGM (入力用)'!E1:I7010,5,0)</f>
        <v>0</v>
      </c>
      <c r="K311" s="242">
        <f t="shared" si="34"/>
        <v>99999</v>
      </c>
      <c r="L311" s="242">
        <f t="shared" si="35"/>
        <v>99999</v>
      </c>
      <c r="M311" s="290" t="str">
        <f t="shared" si="39"/>
        <v/>
      </c>
      <c r="N311" s="349"/>
      <c r="O311" s="349"/>
      <c r="P311" s="349"/>
      <c r="Q311" s="350"/>
    </row>
    <row r="312" spans="1:17" ht="16.149999999999999" customHeight="1">
      <c r="A312" s="289" t="s">
        <v>150</v>
      </c>
      <c r="B312" s="289" t="s">
        <v>181</v>
      </c>
      <c r="C312" s="289" t="s">
        <v>183</v>
      </c>
      <c r="D312" s="289" t="str">
        <f t="shared" si="33"/>
        <v>19-2-4</v>
      </c>
      <c r="E312" s="353"/>
      <c r="F312" s="353"/>
      <c r="G312" s="353"/>
      <c r="H312" s="289" t="s">
        <v>404</v>
      </c>
      <c r="I312" s="289" t="str">
        <f>VLOOKUP(D1:D506,PGM!E1:J722,6,0)</f>
        <v/>
      </c>
      <c r="J312" s="352">
        <f>VLOOKUP(D1:D506,'PGM (入力用)'!E1:I7010,5,0)</f>
        <v>0</v>
      </c>
      <c r="K312" s="242">
        <f t="shared" si="34"/>
        <v>99999</v>
      </c>
      <c r="L312" s="242">
        <f t="shared" si="35"/>
        <v>99999</v>
      </c>
      <c r="M312" s="290" t="str">
        <f t="shared" si="39"/>
        <v/>
      </c>
      <c r="N312" s="349"/>
      <c r="O312" s="349"/>
      <c r="P312" s="349"/>
      <c r="Q312" s="350"/>
    </row>
    <row r="313" spans="1:17" ht="16.149999999999999" customHeight="1">
      <c r="A313" s="289" t="s">
        <v>150</v>
      </c>
      <c r="B313" s="289" t="s">
        <v>181</v>
      </c>
      <c r="C313" s="289" t="s">
        <v>181</v>
      </c>
      <c r="D313" s="289" t="str">
        <f t="shared" si="33"/>
        <v>19-2-2</v>
      </c>
      <c r="E313" s="349"/>
      <c r="F313" s="349"/>
      <c r="G313" s="349"/>
      <c r="H313" s="289" t="s">
        <v>404</v>
      </c>
      <c r="I313" s="289" t="str">
        <f>VLOOKUP(D1:D506,PGM!E1:J722,6,0)</f>
        <v/>
      </c>
      <c r="J313" s="352">
        <f>VLOOKUP(D1:D506,'PGM (入力用)'!E1:I7010,5,0)</f>
        <v>0</v>
      </c>
      <c r="K313" s="242">
        <f t="shared" si="34"/>
        <v>99999</v>
      </c>
      <c r="L313" s="242">
        <f t="shared" si="35"/>
        <v>99999</v>
      </c>
      <c r="M313" s="290" t="str">
        <f t="shared" si="39"/>
        <v/>
      </c>
      <c r="N313" s="349"/>
      <c r="O313" s="349"/>
      <c r="P313" s="349"/>
      <c r="Q313" s="350"/>
    </row>
    <row r="314" spans="1:17" ht="16.149999999999999" customHeight="1">
      <c r="A314" s="289" t="s">
        <v>150</v>
      </c>
      <c r="B314" s="289" t="s">
        <v>181</v>
      </c>
      <c r="C314" s="289" t="s">
        <v>184</v>
      </c>
      <c r="D314" s="289" t="str">
        <f t="shared" si="33"/>
        <v>19-2-5</v>
      </c>
      <c r="E314" s="353"/>
      <c r="F314" s="353"/>
      <c r="G314" s="353"/>
      <c r="H314" s="289" t="s">
        <v>404</v>
      </c>
      <c r="I314" s="289" t="str">
        <f>VLOOKUP(D1:D506,PGM!E1:J722,6,0)</f>
        <v/>
      </c>
      <c r="J314" s="352">
        <f>VLOOKUP(D1:D506,'PGM (入力用)'!E1:I7010,5,0)</f>
        <v>0</v>
      </c>
      <c r="K314" s="242">
        <f t="shared" si="34"/>
        <v>99999</v>
      </c>
      <c r="L314" s="242">
        <f t="shared" si="35"/>
        <v>99999</v>
      </c>
      <c r="M314" s="290" t="str">
        <f t="shared" si="39"/>
        <v/>
      </c>
      <c r="N314" s="349"/>
      <c r="O314" s="349"/>
      <c r="P314" s="349"/>
      <c r="Q314" s="350"/>
    </row>
    <row r="315" spans="1:17" ht="16.149999999999999" customHeight="1">
      <c r="A315" s="289" t="s">
        <v>150</v>
      </c>
      <c r="B315" s="289" t="s">
        <v>181</v>
      </c>
      <c r="C315" s="289" t="s">
        <v>179</v>
      </c>
      <c r="D315" s="289" t="str">
        <f t="shared" si="33"/>
        <v>19-2-1</v>
      </c>
      <c r="E315" s="353"/>
      <c r="F315" s="353"/>
      <c r="G315" s="353"/>
      <c r="H315" s="289" t="s">
        <v>404</v>
      </c>
      <c r="I315" s="289" t="str">
        <f>VLOOKUP(D1:D506,PGM!E1:J722,6,0)</f>
        <v/>
      </c>
      <c r="J315" s="352">
        <f>VLOOKUP(D1:D506,'PGM (入力用)'!E1:I7010,5,0)</f>
        <v>0</v>
      </c>
      <c r="K315" s="242">
        <f t="shared" si="34"/>
        <v>99999</v>
      </c>
      <c r="L315" s="242">
        <f t="shared" si="35"/>
        <v>99999</v>
      </c>
      <c r="M315" s="290" t="str">
        <f t="shared" si="39"/>
        <v/>
      </c>
      <c r="N315" s="349"/>
      <c r="O315" s="349"/>
      <c r="P315" s="349"/>
      <c r="Q315" s="350"/>
    </row>
    <row r="316" spans="1:17" ht="16.149999999999999" customHeight="1">
      <c r="A316" s="289" t="s">
        <v>150</v>
      </c>
      <c r="B316" s="289" t="s">
        <v>181</v>
      </c>
      <c r="C316" s="289" t="s">
        <v>185</v>
      </c>
      <c r="D316" s="289" t="str">
        <f t="shared" si="33"/>
        <v>19-2-6</v>
      </c>
      <c r="E316" s="353"/>
      <c r="F316" s="353"/>
      <c r="G316" s="353"/>
      <c r="H316" s="289" t="s">
        <v>404</v>
      </c>
      <c r="I316" s="289" t="str">
        <f>VLOOKUP(D1:D506,PGM!E1:J722,6,0)</f>
        <v/>
      </c>
      <c r="J316" s="352">
        <f>VLOOKUP(D1:D506,'PGM (入力用)'!E1:I7010,5,0)</f>
        <v>0</v>
      </c>
      <c r="K316" s="242">
        <f t="shared" si="34"/>
        <v>99999</v>
      </c>
      <c r="L316" s="242">
        <f t="shared" si="35"/>
        <v>99999</v>
      </c>
      <c r="M316" s="290" t="str">
        <f t="shared" si="39"/>
        <v/>
      </c>
      <c r="N316" s="349"/>
      <c r="O316" s="349"/>
      <c r="P316" s="349"/>
      <c r="Q316" s="350"/>
    </row>
    <row r="317" spans="1:17" ht="16.149999999999999" customHeight="1">
      <c r="A317" s="289" t="s">
        <v>150</v>
      </c>
      <c r="B317" s="289" t="s">
        <v>181</v>
      </c>
      <c r="C317" s="289" t="s">
        <v>186</v>
      </c>
      <c r="D317" s="289" t="str">
        <f t="shared" si="33"/>
        <v>19-2-7</v>
      </c>
      <c r="E317" s="353"/>
      <c r="F317" s="353"/>
      <c r="G317" s="353"/>
      <c r="H317" s="289" t="s">
        <v>404</v>
      </c>
      <c r="I317" s="289" t="str">
        <f>VLOOKUP(D1:D506,PGM!E1:J722,6,0)</f>
        <v/>
      </c>
      <c r="J317" s="352">
        <f>VLOOKUP(D1:D506,'PGM (入力用)'!E1:I7010,5,0)</f>
        <v>0</v>
      </c>
      <c r="K317" s="242">
        <f t="shared" si="34"/>
        <v>99999</v>
      </c>
      <c r="L317" s="242">
        <f t="shared" si="35"/>
        <v>99999</v>
      </c>
      <c r="M317" s="290" t="str">
        <f t="shared" si="39"/>
        <v/>
      </c>
      <c r="N317" s="349"/>
      <c r="O317" s="349"/>
      <c r="P317" s="349"/>
      <c r="Q317" s="350"/>
    </row>
    <row r="318" spans="1:17" ht="16.149999999999999" customHeight="1">
      <c r="A318" s="289" t="s">
        <v>150</v>
      </c>
      <c r="B318" s="289" t="s">
        <v>179</v>
      </c>
      <c r="C318" s="289" t="s">
        <v>182</v>
      </c>
      <c r="D318" s="289" t="str">
        <f t="shared" si="33"/>
        <v>19-1-3</v>
      </c>
      <c r="E318" s="354" t="s">
        <v>255</v>
      </c>
      <c r="F318" s="354" t="s">
        <v>562</v>
      </c>
      <c r="G318" s="354" t="s">
        <v>563</v>
      </c>
      <c r="H318" s="289" t="s">
        <v>404</v>
      </c>
      <c r="I318" s="289" t="str">
        <f>VLOOKUP(D1:D506,PGM!E1:J722,6,0)</f>
        <v/>
      </c>
      <c r="J318" s="352">
        <f>VLOOKUP(D1:D506,'PGM (入力用)'!E1:I7010,5,0)</f>
        <v>0</v>
      </c>
      <c r="K318" s="242">
        <f t="shared" si="34"/>
        <v>99999</v>
      </c>
      <c r="L318" s="242">
        <f t="shared" si="35"/>
        <v>99999</v>
      </c>
      <c r="M318" s="290" t="str">
        <f t="shared" si="39"/>
        <v/>
      </c>
      <c r="N318" s="349"/>
      <c r="O318" s="349"/>
      <c r="P318" s="349"/>
      <c r="Q318" s="350"/>
    </row>
    <row r="319" spans="1:17" ht="16.149999999999999" customHeight="1">
      <c r="A319" s="289" t="s">
        <v>150</v>
      </c>
      <c r="B319" s="289" t="s">
        <v>179</v>
      </c>
      <c r="C319" s="289" t="s">
        <v>183</v>
      </c>
      <c r="D319" s="289" t="str">
        <f t="shared" si="33"/>
        <v>19-1-4</v>
      </c>
      <c r="E319" s="354" t="s">
        <v>255</v>
      </c>
      <c r="F319" s="354" t="s">
        <v>564</v>
      </c>
      <c r="G319" s="354" t="s">
        <v>565</v>
      </c>
      <c r="H319" s="289" t="s">
        <v>404</v>
      </c>
      <c r="I319" s="289" t="str">
        <f>VLOOKUP(D1:D506,PGM!E1:J722,6,0)</f>
        <v/>
      </c>
      <c r="J319" s="352">
        <f>VLOOKUP(D1:D506,'PGM (入力用)'!E1:I7010,5,0)</f>
        <v>0</v>
      </c>
      <c r="K319" s="242">
        <f t="shared" si="34"/>
        <v>99999</v>
      </c>
      <c r="L319" s="242">
        <f t="shared" si="35"/>
        <v>99999</v>
      </c>
      <c r="M319" s="290" t="str">
        <f t="shared" si="39"/>
        <v/>
      </c>
      <c r="N319" s="349"/>
      <c r="O319" s="349"/>
      <c r="P319" s="349"/>
      <c r="Q319" s="350"/>
    </row>
    <row r="320" spans="1:17" ht="16.149999999999999" customHeight="1">
      <c r="A320" s="289" t="s">
        <v>150</v>
      </c>
      <c r="B320" s="289" t="s">
        <v>179</v>
      </c>
      <c r="C320" s="289" t="s">
        <v>181</v>
      </c>
      <c r="D320" s="289" t="str">
        <f t="shared" si="33"/>
        <v>19-1-2</v>
      </c>
      <c r="E320" s="354" t="s">
        <v>369</v>
      </c>
      <c r="F320" s="354" t="s">
        <v>32</v>
      </c>
      <c r="G320" s="354" t="s">
        <v>554</v>
      </c>
      <c r="H320" s="289" t="s">
        <v>404</v>
      </c>
      <c r="I320" s="289" t="str">
        <f>VLOOKUP(D1:D506,PGM!E1:J722,6,0)</f>
        <v/>
      </c>
      <c r="J320" s="352">
        <f>VLOOKUP(D1:D506,'PGM (入力用)'!E1:I7010,5,0)</f>
        <v>0</v>
      </c>
      <c r="K320" s="242">
        <f t="shared" si="34"/>
        <v>99999</v>
      </c>
      <c r="L320" s="242">
        <f t="shared" si="35"/>
        <v>99999</v>
      </c>
      <c r="M320" s="290" t="str">
        <f t="shared" si="39"/>
        <v/>
      </c>
      <c r="N320" s="349"/>
      <c r="O320" s="349"/>
      <c r="P320" s="349"/>
      <c r="Q320" s="350"/>
    </row>
    <row r="321" spans="1:17" ht="16.149999999999999" customHeight="1">
      <c r="A321" s="289" t="s">
        <v>150</v>
      </c>
      <c r="B321" s="289" t="s">
        <v>179</v>
      </c>
      <c r="C321" s="289" t="s">
        <v>184</v>
      </c>
      <c r="D321" s="289" t="str">
        <f t="shared" si="33"/>
        <v>19-1-5</v>
      </c>
      <c r="E321" s="354" t="s">
        <v>371</v>
      </c>
      <c r="F321" s="354" t="s">
        <v>566</v>
      </c>
      <c r="G321" s="354" t="s">
        <v>567</v>
      </c>
      <c r="H321" s="289" t="s">
        <v>404</v>
      </c>
      <c r="I321" s="289" t="str">
        <f>VLOOKUP(D1:D506,PGM!E1:J722,6,0)</f>
        <v/>
      </c>
      <c r="J321" s="352">
        <f>VLOOKUP(D1:D506,'PGM (入力用)'!E1:I7010,5,0)</f>
        <v>0</v>
      </c>
      <c r="K321" s="242">
        <f t="shared" si="34"/>
        <v>99999</v>
      </c>
      <c r="L321" s="242">
        <f t="shared" si="35"/>
        <v>99999</v>
      </c>
      <c r="M321" s="290" t="str">
        <f t="shared" si="39"/>
        <v/>
      </c>
      <c r="N321" s="349"/>
      <c r="O321" s="349"/>
      <c r="P321" s="349"/>
      <c r="Q321" s="350"/>
    </row>
    <row r="322" spans="1:17" ht="16.149999999999999" customHeight="1">
      <c r="A322" s="289" t="s">
        <v>150</v>
      </c>
      <c r="B322" s="289" t="s">
        <v>179</v>
      </c>
      <c r="C322" s="289" t="s">
        <v>179</v>
      </c>
      <c r="D322" s="289" t="str">
        <f t="shared" si="33"/>
        <v>19-1-1</v>
      </c>
      <c r="E322" s="351" t="s">
        <v>180</v>
      </c>
      <c r="F322" s="351" t="s">
        <v>180</v>
      </c>
      <c r="G322" s="353"/>
      <c r="H322" s="289" t="s">
        <v>404</v>
      </c>
      <c r="I322" s="289" t="str">
        <f>VLOOKUP(D1:D506,PGM!E1:J722,6,0)</f>
        <v/>
      </c>
      <c r="J322" s="352">
        <f>VLOOKUP(D1:D506,'PGM (入力用)'!E1:I7010,5,0)</f>
        <v>0</v>
      </c>
      <c r="K322" s="242">
        <f t="shared" si="34"/>
        <v>99999</v>
      </c>
      <c r="L322" s="242">
        <f t="shared" si="35"/>
        <v>99999</v>
      </c>
      <c r="M322" s="290" t="str">
        <f t="shared" si="39"/>
        <v/>
      </c>
      <c r="N322" s="349"/>
      <c r="O322" s="349"/>
      <c r="P322" s="349"/>
      <c r="Q322" s="350"/>
    </row>
    <row r="323" spans="1:17" ht="16.149999999999999" customHeight="1">
      <c r="A323" s="289" t="s">
        <v>150</v>
      </c>
      <c r="B323" s="289" t="s">
        <v>179</v>
      </c>
      <c r="C323" s="289" t="s">
        <v>185</v>
      </c>
      <c r="D323" s="289" t="str">
        <f t="shared" ref="D323:D386" si="40">CONCATENATE(A323,"-",B323,"-",C323)</f>
        <v>19-1-6</v>
      </c>
      <c r="E323" s="351" t="s">
        <v>180</v>
      </c>
      <c r="F323" s="351" t="s">
        <v>180</v>
      </c>
      <c r="G323" s="353"/>
      <c r="H323" s="289" t="s">
        <v>404</v>
      </c>
      <c r="I323" s="289" t="str">
        <f>VLOOKUP(D1:D506,PGM!E1:J722,6,0)</f>
        <v/>
      </c>
      <c r="J323" s="352">
        <f>VLOOKUP(D1:D506,'PGM (入力用)'!E1:I7010,5,0)</f>
        <v>0</v>
      </c>
      <c r="K323" s="242">
        <f t="shared" ref="K323:K386" si="41">IF(J323&lt;&gt;0,J323,99999)</f>
        <v>99999</v>
      </c>
      <c r="L323" s="242">
        <f t="shared" ref="L323:L386" si="42">K323</f>
        <v>99999</v>
      </c>
      <c r="M323" s="290" t="str">
        <f t="shared" si="39"/>
        <v/>
      </c>
      <c r="N323" s="349"/>
      <c r="O323" s="349"/>
      <c r="P323" s="349"/>
      <c r="Q323" s="350"/>
    </row>
    <row r="324" spans="1:17" ht="16.149999999999999" customHeight="1">
      <c r="A324" s="289" t="s">
        <v>150</v>
      </c>
      <c r="B324" s="289" t="s">
        <v>179</v>
      </c>
      <c r="C324" s="289" t="s">
        <v>186</v>
      </c>
      <c r="D324" s="289" t="str">
        <f t="shared" si="40"/>
        <v>19-1-7</v>
      </c>
      <c r="E324" s="351" t="s">
        <v>180</v>
      </c>
      <c r="F324" s="351" t="s">
        <v>180</v>
      </c>
      <c r="G324" s="353"/>
      <c r="H324" s="289" t="s">
        <v>404</v>
      </c>
      <c r="I324" s="289" t="str">
        <f>VLOOKUP(D1:D506,PGM!E1:J722,6,0)</f>
        <v/>
      </c>
      <c r="J324" s="352">
        <f>VLOOKUP(D1:D506,'PGM (入力用)'!E1:I7010,5,0)</f>
        <v>0</v>
      </c>
      <c r="K324" s="242">
        <f t="shared" si="41"/>
        <v>99999</v>
      </c>
      <c r="L324" s="242">
        <f t="shared" si="42"/>
        <v>99999</v>
      </c>
      <c r="M324" s="290" t="str">
        <f t="shared" si="39"/>
        <v/>
      </c>
      <c r="N324" s="349"/>
      <c r="O324" s="349"/>
      <c r="P324" s="349"/>
      <c r="Q324" s="350"/>
    </row>
    <row r="325" spans="1:17" ht="16.149999999999999" customHeight="1">
      <c r="A325" s="289" t="s">
        <v>182</v>
      </c>
      <c r="B325" s="289" t="s">
        <v>179</v>
      </c>
      <c r="C325" s="289" t="s">
        <v>182</v>
      </c>
      <c r="D325" s="289" t="str">
        <f t="shared" si="40"/>
        <v>3-1-3</v>
      </c>
      <c r="E325" s="354" t="s">
        <v>255</v>
      </c>
      <c r="F325" s="354" t="s">
        <v>562</v>
      </c>
      <c r="G325" s="354" t="s">
        <v>563</v>
      </c>
      <c r="H325" s="289" t="s">
        <v>462</v>
      </c>
      <c r="I325" s="289" t="str">
        <f>VLOOKUP(D1:D506,PGM!E1:J722,6,0)</f>
        <v/>
      </c>
      <c r="J325" s="352">
        <f>VLOOKUP(D1:D506,'PGM (入力用)'!E1:I7010,5,0)</f>
        <v>0</v>
      </c>
      <c r="K325" s="242">
        <f t="shared" si="41"/>
        <v>99999</v>
      </c>
      <c r="L325" s="242">
        <f t="shared" si="42"/>
        <v>99999</v>
      </c>
      <c r="M325" s="290" t="str">
        <f t="shared" ref="M325:M331" si="43">IF(L325=99999,"",RANK(L325,L$325:L$331,1))</f>
        <v/>
      </c>
      <c r="N325" s="349"/>
      <c r="O325" s="349"/>
      <c r="P325" s="349"/>
      <c r="Q325" s="350"/>
    </row>
    <row r="326" spans="1:17" ht="16.149999999999999" customHeight="1">
      <c r="A326" s="289" t="s">
        <v>182</v>
      </c>
      <c r="B326" s="289" t="s">
        <v>179</v>
      </c>
      <c r="C326" s="289" t="s">
        <v>183</v>
      </c>
      <c r="D326" s="289" t="str">
        <f t="shared" si="40"/>
        <v>3-1-4</v>
      </c>
      <c r="E326" s="354" t="s">
        <v>371</v>
      </c>
      <c r="F326" s="354" t="s">
        <v>17</v>
      </c>
      <c r="G326" s="354" t="s">
        <v>568</v>
      </c>
      <c r="H326" s="289" t="s">
        <v>462</v>
      </c>
      <c r="I326" s="289" t="str">
        <f>VLOOKUP(D1:D506,PGM!E1:J722,6,0)</f>
        <v/>
      </c>
      <c r="J326" s="352">
        <f>VLOOKUP(D1:D506,'PGM (入力用)'!E1:I7010,5,0)</f>
        <v>0</v>
      </c>
      <c r="K326" s="242">
        <f t="shared" si="41"/>
        <v>99999</v>
      </c>
      <c r="L326" s="242">
        <f t="shared" si="42"/>
        <v>99999</v>
      </c>
      <c r="M326" s="290" t="str">
        <f t="shared" si="43"/>
        <v/>
      </c>
      <c r="N326" s="349"/>
      <c r="O326" s="349"/>
      <c r="P326" s="349"/>
      <c r="Q326" s="350"/>
    </row>
    <row r="327" spans="1:17" ht="16.149999999999999" customHeight="1">
      <c r="A327" s="289" t="s">
        <v>182</v>
      </c>
      <c r="B327" s="289" t="s">
        <v>179</v>
      </c>
      <c r="C327" s="289" t="s">
        <v>181</v>
      </c>
      <c r="D327" s="289" t="str">
        <f t="shared" si="40"/>
        <v>3-1-2</v>
      </c>
      <c r="E327" s="354" t="s">
        <v>255</v>
      </c>
      <c r="F327" s="354" t="s">
        <v>569</v>
      </c>
      <c r="G327" s="354" t="s">
        <v>570</v>
      </c>
      <c r="H327" s="289" t="s">
        <v>462</v>
      </c>
      <c r="I327" s="289" t="str">
        <f>VLOOKUP(D1:D506,PGM!E1:J722,6,0)</f>
        <v/>
      </c>
      <c r="J327" s="352">
        <f>VLOOKUP(D1:D506,'PGM (入力用)'!E1:I7010,5,0)</f>
        <v>0</v>
      </c>
      <c r="K327" s="242">
        <f t="shared" si="41"/>
        <v>99999</v>
      </c>
      <c r="L327" s="242">
        <f t="shared" si="42"/>
        <v>99999</v>
      </c>
      <c r="M327" s="290" t="str">
        <f t="shared" si="43"/>
        <v/>
      </c>
      <c r="N327" s="349"/>
      <c r="O327" s="349"/>
      <c r="P327" s="349"/>
      <c r="Q327" s="350"/>
    </row>
    <row r="328" spans="1:17" ht="16.149999999999999" customHeight="1">
      <c r="A328" s="289" t="s">
        <v>182</v>
      </c>
      <c r="B328" s="289" t="s">
        <v>179</v>
      </c>
      <c r="C328" s="289" t="s">
        <v>184</v>
      </c>
      <c r="D328" s="289" t="str">
        <f t="shared" si="40"/>
        <v>3-1-5</v>
      </c>
      <c r="E328" s="354" t="s">
        <v>369</v>
      </c>
      <c r="F328" s="351" t="s">
        <v>571</v>
      </c>
      <c r="G328" s="354" t="s">
        <v>572</v>
      </c>
      <c r="H328" s="289" t="s">
        <v>462</v>
      </c>
      <c r="I328" s="289" t="str">
        <f>VLOOKUP(D1:D506,PGM!E1:J722,6,0)</f>
        <v/>
      </c>
      <c r="J328" s="352">
        <f>VLOOKUP(D1:D506,'PGM (入力用)'!E1:I7010,5,0)</f>
        <v>0</v>
      </c>
      <c r="K328" s="242">
        <f t="shared" si="41"/>
        <v>99999</v>
      </c>
      <c r="L328" s="242">
        <f t="shared" si="42"/>
        <v>99999</v>
      </c>
      <c r="M328" s="290" t="str">
        <f t="shared" si="43"/>
        <v/>
      </c>
      <c r="N328" s="349"/>
      <c r="O328" s="349"/>
      <c r="P328" s="349"/>
      <c r="Q328" s="350"/>
    </row>
    <row r="329" spans="1:17" ht="16.149999999999999" customHeight="1">
      <c r="A329" s="289" t="s">
        <v>182</v>
      </c>
      <c r="B329" s="289" t="s">
        <v>179</v>
      </c>
      <c r="C329" s="289" t="s">
        <v>179</v>
      </c>
      <c r="D329" s="289" t="str">
        <f t="shared" si="40"/>
        <v>3-1-1</v>
      </c>
      <c r="E329" s="351" t="s">
        <v>180</v>
      </c>
      <c r="F329" s="351" t="s">
        <v>180</v>
      </c>
      <c r="G329" s="349"/>
      <c r="H329" s="289" t="s">
        <v>462</v>
      </c>
      <c r="I329" s="289" t="str">
        <f>VLOOKUP(D1:D506,PGM!E1:J722,6,0)</f>
        <v/>
      </c>
      <c r="J329" s="352">
        <f>VLOOKUP(D1:D506,'PGM (入力用)'!E1:I7010,5,0)</f>
        <v>0</v>
      </c>
      <c r="K329" s="242">
        <f t="shared" si="41"/>
        <v>99999</v>
      </c>
      <c r="L329" s="242">
        <f t="shared" si="42"/>
        <v>99999</v>
      </c>
      <c r="M329" s="290" t="str">
        <f t="shared" si="43"/>
        <v/>
      </c>
      <c r="N329" s="349"/>
      <c r="O329" s="349"/>
      <c r="P329" s="349"/>
      <c r="Q329" s="350"/>
    </row>
    <row r="330" spans="1:17" ht="16.149999999999999" customHeight="1">
      <c r="A330" s="289" t="s">
        <v>182</v>
      </c>
      <c r="B330" s="289" t="s">
        <v>179</v>
      </c>
      <c r="C330" s="289" t="s">
        <v>185</v>
      </c>
      <c r="D330" s="289" t="str">
        <f t="shared" si="40"/>
        <v>3-1-6</v>
      </c>
      <c r="E330" s="351" t="s">
        <v>180</v>
      </c>
      <c r="F330" s="351" t="s">
        <v>180</v>
      </c>
      <c r="G330" s="349"/>
      <c r="H330" s="289" t="s">
        <v>462</v>
      </c>
      <c r="I330" s="289" t="str">
        <f>VLOOKUP(D1:D506,PGM!E1:J722,6,0)</f>
        <v/>
      </c>
      <c r="J330" s="352">
        <f>VLOOKUP(D1:D506,'PGM (入力用)'!E1:I7010,5,0)</f>
        <v>0</v>
      </c>
      <c r="K330" s="242">
        <f t="shared" si="41"/>
        <v>99999</v>
      </c>
      <c r="L330" s="242">
        <f t="shared" si="42"/>
        <v>99999</v>
      </c>
      <c r="M330" s="290" t="str">
        <f t="shared" si="43"/>
        <v/>
      </c>
      <c r="N330" s="349"/>
      <c r="O330" s="349"/>
      <c r="P330" s="349"/>
      <c r="Q330" s="350"/>
    </row>
    <row r="331" spans="1:17" ht="16.149999999999999" customHeight="1">
      <c r="A331" s="289" t="s">
        <v>182</v>
      </c>
      <c r="B331" s="289" t="s">
        <v>179</v>
      </c>
      <c r="C331" s="289" t="s">
        <v>186</v>
      </c>
      <c r="D331" s="289" t="str">
        <f t="shared" si="40"/>
        <v>3-1-7</v>
      </c>
      <c r="E331" s="353"/>
      <c r="F331" s="353"/>
      <c r="G331" s="349"/>
      <c r="H331" s="289" t="s">
        <v>462</v>
      </c>
      <c r="I331" s="289" t="str">
        <f>VLOOKUP(D1:D506,PGM!E1:J722,6,0)</f>
        <v/>
      </c>
      <c r="J331" s="352">
        <f>VLOOKUP(D1:D506,'PGM (入力用)'!E1:I7010,5,0)</f>
        <v>0</v>
      </c>
      <c r="K331" s="242">
        <f t="shared" si="41"/>
        <v>99999</v>
      </c>
      <c r="L331" s="242">
        <f t="shared" si="42"/>
        <v>99999</v>
      </c>
      <c r="M331" s="290" t="str">
        <f t="shared" si="43"/>
        <v/>
      </c>
      <c r="N331" s="349"/>
      <c r="O331" s="349"/>
      <c r="P331" s="349"/>
      <c r="Q331" s="350"/>
    </row>
    <row r="332" spans="1:17" ht="16.149999999999999" customHeight="1">
      <c r="A332" s="289" t="s">
        <v>69</v>
      </c>
      <c r="B332" s="289" t="s">
        <v>181</v>
      </c>
      <c r="C332" s="289" t="s">
        <v>182</v>
      </c>
      <c r="D332" s="289" t="str">
        <f t="shared" si="40"/>
        <v>24-2-3</v>
      </c>
      <c r="E332" s="353"/>
      <c r="F332" s="349"/>
      <c r="G332" s="349"/>
      <c r="H332" s="289" t="s">
        <v>406</v>
      </c>
      <c r="I332" s="289" t="str">
        <f>VLOOKUP(D1:D506,PGM!E1:J722,6,0)</f>
        <v/>
      </c>
      <c r="J332" s="352">
        <f>VLOOKUP(D1:D506,'PGM (入力用)'!E1:I7010,5,0)</f>
        <v>0</v>
      </c>
      <c r="K332" s="242">
        <f t="shared" si="41"/>
        <v>99999</v>
      </c>
      <c r="L332" s="242">
        <f t="shared" si="42"/>
        <v>99999</v>
      </c>
      <c r="M332" s="290" t="str">
        <f t="shared" ref="M332:M345" si="44">IF(L332=99999,"",RANK(L332,L$332:L$345,1))</f>
        <v/>
      </c>
      <c r="N332" s="349"/>
      <c r="O332" s="349"/>
      <c r="P332" s="349"/>
      <c r="Q332" s="350"/>
    </row>
    <row r="333" spans="1:17" ht="16.149999999999999" customHeight="1">
      <c r="A333" s="289" t="s">
        <v>69</v>
      </c>
      <c r="B333" s="289" t="s">
        <v>181</v>
      </c>
      <c r="C333" s="289" t="s">
        <v>183</v>
      </c>
      <c r="D333" s="289" t="str">
        <f t="shared" si="40"/>
        <v>24-2-4</v>
      </c>
      <c r="E333" s="353"/>
      <c r="F333" s="349"/>
      <c r="G333" s="349"/>
      <c r="H333" s="289" t="s">
        <v>406</v>
      </c>
      <c r="I333" s="289" t="str">
        <f>VLOOKUP(D1:D506,PGM!E1:J722,6,0)</f>
        <v/>
      </c>
      <c r="J333" s="352">
        <f>VLOOKUP(D1:D506,'PGM (入力用)'!E1:I7010,5,0)</f>
        <v>0</v>
      </c>
      <c r="K333" s="242">
        <f t="shared" si="41"/>
        <v>99999</v>
      </c>
      <c r="L333" s="242">
        <f t="shared" si="42"/>
        <v>99999</v>
      </c>
      <c r="M333" s="290" t="str">
        <f t="shared" si="44"/>
        <v/>
      </c>
      <c r="N333" s="349"/>
      <c r="O333" s="349"/>
      <c r="P333" s="349"/>
      <c r="Q333" s="350"/>
    </row>
    <row r="334" spans="1:17" ht="16.149999999999999" customHeight="1">
      <c r="A334" s="289" t="s">
        <v>69</v>
      </c>
      <c r="B334" s="289" t="s">
        <v>181</v>
      </c>
      <c r="C334" s="289" t="s">
        <v>181</v>
      </c>
      <c r="D334" s="289" t="str">
        <f t="shared" si="40"/>
        <v>24-2-2</v>
      </c>
      <c r="E334" s="349"/>
      <c r="F334" s="349"/>
      <c r="G334" s="349"/>
      <c r="H334" s="289" t="s">
        <v>406</v>
      </c>
      <c r="I334" s="289" t="str">
        <f>VLOOKUP(D1:D506,PGM!E1:J722,6,0)</f>
        <v/>
      </c>
      <c r="J334" s="352">
        <f>VLOOKUP(D1:D506,'PGM (入力用)'!E1:I7010,5,0)</f>
        <v>0</v>
      </c>
      <c r="K334" s="242">
        <f t="shared" si="41"/>
        <v>99999</v>
      </c>
      <c r="L334" s="242">
        <f t="shared" si="42"/>
        <v>99999</v>
      </c>
      <c r="M334" s="290" t="str">
        <f t="shared" si="44"/>
        <v/>
      </c>
      <c r="N334" s="349"/>
      <c r="O334" s="349"/>
      <c r="P334" s="349"/>
      <c r="Q334" s="350"/>
    </row>
    <row r="335" spans="1:17" ht="16.149999999999999" customHeight="1">
      <c r="A335" s="289" t="s">
        <v>69</v>
      </c>
      <c r="B335" s="289" t="s">
        <v>181</v>
      </c>
      <c r="C335" s="289" t="s">
        <v>184</v>
      </c>
      <c r="D335" s="289" t="str">
        <f t="shared" si="40"/>
        <v>24-2-5</v>
      </c>
      <c r="E335" s="349"/>
      <c r="F335" s="349"/>
      <c r="G335" s="349"/>
      <c r="H335" s="289" t="s">
        <v>406</v>
      </c>
      <c r="I335" s="289" t="str">
        <f>VLOOKUP(D1:D506,PGM!E1:J722,6,0)</f>
        <v/>
      </c>
      <c r="J335" s="352">
        <f>VLOOKUP(D1:D506,'PGM (入力用)'!E1:I7010,5,0)</f>
        <v>0</v>
      </c>
      <c r="K335" s="242">
        <f t="shared" si="41"/>
        <v>99999</v>
      </c>
      <c r="L335" s="242">
        <f t="shared" si="42"/>
        <v>99999</v>
      </c>
      <c r="M335" s="290" t="str">
        <f t="shared" si="44"/>
        <v/>
      </c>
      <c r="N335" s="349"/>
      <c r="O335" s="349"/>
      <c r="P335" s="349"/>
      <c r="Q335" s="350"/>
    </row>
    <row r="336" spans="1:17" ht="16.149999999999999" customHeight="1">
      <c r="A336" s="289" t="s">
        <v>69</v>
      </c>
      <c r="B336" s="289" t="s">
        <v>181</v>
      </c>
      <c r="C336" s="289" t="s">
        <v>179</v>
      </c>
      <c r="D336" s="289" t="str">
        <f t="shared" si="40"/>
        <v>24-2-1</v>
      </c>
      <c r="E336" s="349"/>
      <c r="F336" s="349"/>
      <c r="G336" s="349"/>
      <c r="H336" s="289" t="s">
        <v>406</v>
      </c>
      <c r="I336" s="289" t="str">
        <f>VLOOKUP(D1:D506,PGM!E1:J722,6,0)</f>
        <v/>
      </c>
      <c r="J336" s="352">
        <f>VLOOKUP(D1:D506,'PGM (入力用)'!E1:I7010,5,0)</f>
        <v>0</v>
      </c>
      <c r="K336" s="242">
        <f t="shared" si="41"/>
        <v>99999</v>
      </c>
      <c r="L336" s="242">
        <f t="shared" si="42"/>
        <v>99999</v>
      </c>
      <c r="M336" s="290" t="str">
        <f t="shared" si="44"/>
        <v/>
      </c>
      <c r="N336" s="349"/>
      <c r="O336" s="349"/>
      <c r="P336" s="349"/>
      <c r="Q336" s="350"/>
    </row>
    <row r="337" spans="1:17" ht="16.149999999999999" customHeight="1">
      <c r="A337" s="289" t="s">
        <v>69</v>
      </c>
      <c r="B337" s="289" t="s">
        <v>181</v>
      </c>
      <c r="C337" s="289" t="s">
        <v>185</v>
      </c>
      <c r="D337" s="289" t="str">
        <f t="shared" si="40"/>
        <v>24-2-6</v>
      </c>
      <c r="E337" s="349"/>
      <c r="F337" s="349"/>
      <c r="G337" s="349"/>
      <c r="H337" s="289" t="s">
        <v>406</v>
      </c>
      <c r="I337" s="289" t="str">
        <f>VLOOKUP(D1:D506,PGM!E1:J722,6,0)</f>
        <v/>
      </c>
      <c r="J337" s="352">
        <f>VLOOKUP(D1:D506,'PGM (入力用)'!E1:I7010,5,0)</f>
        <v>0</v>
      </c>
      <c r="K337" s="242">
        <f t="shared" si="41"/>
        <v>99999</v>
      </c>
      <c r="L337" s="242">
        <f t="shared" si="42"/>
        <v>99999</v>
      </c>
      <c r="M337" s="290" t="str">
        <f t="shared" si="44"/>
        <v/>
      </c>
      <c r="N337" s="349"/>
      <c r="O337" s="349"/>
      <c r="P337" s="349"/>
      <c r="Q337" s="350"/>
    </row>
    <row r="338" spans="1:17" ht="16.149999999999999" customHeight="1">
      <c r="A338" s="289" t="s">
        <v>69</v>
      </c>
      <c r="B338" s="289" t="s">
        <v>181</v>
      </c>
      <c r="C338" s="289" t="s">
        <v>186</v>
      </c>
      <c r="D338" s="289" t="str">
        <f t="shared" si="40"/>
        <v>24-2-7</v>
      </c>
      <c r="E338" s="349"/>
      <c r="F338" s="349"/>
      <c r="G338" s="349"/>
      <c r="H338" s="289" t="s">
        <v>406</v>
      </c>
      <c r="I338" s="289" t="str">
        <f>VLOOKUP(D1:D506,PGM!E1:J722,6,0)</f>
        <v/>
      </c>
      <c r="J338" s="352">
        <f>VLOOKUP(D1:D506,'PGM (入力用)'!E1:I7010,5,0)</f>
        <v>0</v>
      </c>
      <c r="K338" s="242">
        <f t="shared" si="41"/>
        <v>99999</v>
      </c>
      <c r="L338" s="242">
        <f t="shared" si="42"/>
        <v>99999</v>
      </c>
      <c r="M338" s="290" t="str">
        <f t="shared" si="44"/>
        <v/>
      </c>
      <c r="N338" s="349"/>
      <c r="O338" s="349"/>
      <c r="P338" s="349"/>
      <c r="Q338" s="350"/>
    </row>
    <row r="339" spans="1:17" ht="16.149999999999999" customHeight="1">
      <c r="A339" s="289" t="s">
        <v>69</v>
      </c>
      <c r="B339" s="289" t="s">
        <v>179</v>
      </c>
      <c r="C339" s="289" t="s">
        <v>182</v>
      </c>
      <c r="D339" s="289" t="str">
        <f t="shared" si="40"/>
        <v>24-1-3</v>
      </c>
      <c r="E339" s="351" t="s">
        <v>632</v>
      </c>
      <c r="F339" s="351" t="s">
        <v>573</v>
      </c>
      <c r="G339" s="351" t="s">
        <v>574</v>
      </c>
      <c r="H339" s="289" t="s">
        <v>406</v>
      </c>
      <c r="I339" s="289" t="str">
        <f>VLOOKUP(D1:D506,PGM!E1:J722,6,0)</f>
        <v/>
      </c>
      <c r="J339" s="352">
        <f>VLOOKUP(D1:D506,'PGM (入力用)'!E1:I7010,5,0)</f>
        <v>0</v>
      </c>
      <c r="K339" s="242">
        <f t="shared" si="41"/>
        <v>99999</v>
      </c>
      <c r="L339" s="242">
        <f t="shared" si="42"/>
        <v>99999</v>
      </c>
      <c r="M339" s="290" t="str">
        <f t="shared" si="44"/>
        <v/>
      </c>
      <c r="N339" s="349"/>
      <c r="O339" s="349"/>
      <c r="P339" s="349"/>
      <c r="Q339" s="350"/>
    </row>
    <row r="340" spans="1:17" ht="16.149999999999999" customHeight="1">
      <c r="A340" s="289" t="s">
        <v>69</v>
      </c>
      <c r="B340" s="356" t="s">
        <v>179</v>
      </c>
      <c r="C340" s="289" t="s">
        <v>183</v>
      </c>
      <c r="D340" s="356" t="str">
        <f t="shared" si="40"/>
        <v>24-1-4</v>
      </c>
      <c r="E340" s="354" t="s">
        <v>371</v>
      </c>
      <c r="F340" s="354" t="s">
        <v>21</v>
      </c>
      <c r="G340" s="354" t="s">
        <v>575</v>
      </c>
      <c r="H340" s="289" t="s">
        <v>406</v>
      </c>
      <c r="I340" s="289" t="str">
        <f>VLOOKUP(D1:D506,PGM!E1:J722,6,0)</f>
        <v/>
      </c>
      <c r="J340" s="352">
        <f>VLOOKUP(D1:D506,'PGM (入力用)'!E1:I7010,5,0)</f>
        <v>0</v>
      </c>
      <c r="K340" s="242">
        <f t="shared" si="41"/>
        <v>99999</v>
      </c>
      <c r="L340" s="242">
        <f t="shared" si="42"/>
        <v>99999</v>
      </c>
      <c r="M340" s="290" t="str">
        <f t="shared" si="44"/>
        <v/>
      </c>
      <c r="N340" s="349"/>
      <c r="O340" s="349"/>
      <c r="P340" s="349"/>
      <c r="Q340" s="350"/>
    </row>
    <row r="341" spans="1:17" ht="14.25" customHeight="1">
      <c r="A341" s="357" t="s">
        <v>69</v>
      </c>
      <c r="B341" s="26" t="s">
        <v>179</v>
      </c>
      <c r="C341" s="358" t="s">
        <v>181</v>
      </c>
      <c r="D341" s="26" t="str">
        <f t="shared" si="40"/>
        <v>24-1-2</v>
      </c>
      <c r="E341" s="359" t="s">
        <v>255</v>
      </c>
      <c r="F341" s="354" t="s">
        <v>576</v>
      </c>
      <c r="G341" s="354" t="s">
        <v>577</v>
      </c>
      <c r="H341" s="289" t="s">
        <v>406</v>
      </c>
      <c r="I341" s="289" t="str">
        <f>VLOOKUP(D1:D506,PGM!E1:J722,6,0)</f>
        <v/>
      </c>
      <c r="J341" s="360">
        <f>VLOOKUP(D1:D506,'PGM (入力用)'!E1:I7010,5,0)</f>
        <v>0</v>
      </c>
      <c r="K341" s="287">
        <f t="shared" si="41"/>
        <v>99999</v>
      </c>
      <c r="L341" s="287">
        <f t="shared" si="42"/>
        <v>99999</v>
      </c>
      <c r="M341" s="289" t="str">
        <f t="shared" si="44"/>
        <v/>
      </c>
      <c r="N341" s="349"/>
      <c r="O341" s="349"/>
      <c r="P341" s="349"/>
      <c r="Q341" s="350"/>
    </row>
    <row r="342" spans="1:17" ht="16.149999999999999" customHeight="1">
      <c r="A342" s="357" t="s">
        <v>69</v>
      </c>
      <c r="B342" s="26" t="s">
        <v>179</v>
      </c>
      <c r="C342" s="358" t="s">
        <v>184</v>
      </c>
      <c r="D342" s="26" t="str">
        <f t="shared" si="40"/>
        <v>24-1-5</v>
      </c>
      <c r="E342" s="359" t="s">
        <v>369</v>
      </c>
      <c r="F342" s="354" t="s">
        <v>24</v>
      </c>
      <c r="G342" s="354" t="s">
        <v>557</v>
      </c>
      <c r="H342" s="289" t="s">
        <v>406</v>
      </c>
      <c r="I342" s="289" t="str">
        <f>VLOOKUP(D1:D506,PGM!E1:J722,6,0)</f>
        <v/>
      </c>
      <c r="J342" s="360">
        <f>VLOOKUP(D1:D506,'PGM (入力用)'!E1:I7010,5,0)</f>
        <v>0</v>
      </c>
      <c r="K342" s="287">
        <f t="shared" si="41"/>
        <v>99999</v>
      </c>
      <c r="L342" s="287">
        <f t="shared" si="42"/>
        <v>99999</v>
      </c>
      <c r="M342" s="289" t="str">
        <f t="shared" si="44"/>
        <v/>
      </c>
      <c r="N342" s="349"/>
      <c r="O342" s="349"/>
      <c r="P342" s="349"/>
      <c r="Q342" s="350"/>
    </row>
    <row r="343" spans="1:17" ht="16.149999999999999" customHeight="1">
      <c r="A343" s="289" t="s">
        <v>69</v>
      </c>
      <c r="B343" s="313" t="s">
        <v>179</v>
      </c>
      <c r="C343" s="289" t="s">
        <v>179</v>
      </c>
      <c r="D343" s="313" t="str">
        <f t="shared" si="40"/>
        <v>24-1-1</v>
      </c>
      <c r="E343" s="354" t="s">
        <v>255</v>
      </c>
      <c r="F343" s="354" t="s">
        <v>578</v>
      </c>
      <c r="G343" s="354" t="s">
        <v>579</v>
      </c>
      <c r="H343" s="289" t="s">
        <v>406</v>
      </c>
      <c r="I343" s="289" t="str">
        <f>VLOOKUP(D1:D506,PGM!E1:J722,6,0)</f>
        <v/>
      </c>
      <c r="J343" s="352">
        <f>VLOOKUP(D1:D506,'PGM (入力用)'!E1:I7010,5,0)</f>
        <v>0</v>
      </c>
      <c r="K343" s="242">
        <f t="shared" si="41"/>
        <v>99999</v>
      </c>
      <c r="L343" s="242">
        <f t="shared" si="42"/>
        <v>99999</v>
      </c>
      <c r="M343" s="290" t="str">
        <f t="shared" si="44"/>
        <v/>
      </c>
      <c r="N343" s="349"/>
      <c r="O343" s="349"/>
      <c r="P343" s="349"/>
      <c r="Q343" s="350"/>
    </row>
    <row r="344" spans="1:17" ht="16.149999999999999" customHeight="1">
      <c r="A344" s="289" t="s">
        <v>69</v>
      </c>
      <c r="B344" s="289" t="s">
        <v>179</v>
      </c>
      <c r="C344" s="289" t="s">
        <v>185</v>
      </c>
      <c r="D344" s="289" t="str">
        <f t="shared" si="40"/>
        <v>24-1-6</v>
      </c>
      <c r="E344" s="289" t="s">
        <v>180</v>
      </c>
      <c r="F344" s="289" t="s">
        <v>180</v>
      </c>
      <c r="G344" s="349"/>
      <c r="H344" s="289" t="s">
        <v>406</v>
      </c>
      <c r="I344" s="289" t="str">
        <f>VLOOKUP(D1:D506,PGM!E1:J722,6,0)</f>
        <v/>
      </c>
      <c r="J344" s="352">
        <f>VLOOKUP(D1:D506,'PGM (入力用)'!E1:I7010,5,0)</f>
        <v>0</v>
      </c>
      <c r="K344" s="242">
        <f t="shared" si="41"/>
        <v>99999</v>
      </c>
      <c r="L344" s="242">
        <f t="shared" si="42"/>
        <v>99999</v>
      </c>
      <c r="M344" s="290" t="str">
        <f t="shared" si="44"/>
        <v/>
      </c>
      <c r="N344" s="349"/>
      <c r="O344" s="349"/>
      <c r="P344" s="349"/>
      <c r="Q344" s="350"/>
    </row>
    <row r="345" spans="1:17" ht="16.149999999999999" customHeight="1">
      <c r="A345" s="289" t="s">
        <v>69</v>
      </c>
      <c r="B345" s="289" t="s">
        <v>179</v>
      </c>
      <c r="C345" s="289" t="s">
        <v>186</v>
      </c>
      <c r="D345" s="289" t="str">
        <f t="shared" si="40"/>
        <v>24-1-7</v>
      </c>
      <c r="E345" s="289" t="s">
        <v>180</v>
      </c>
      <c r="F345" s="289" t="s">
        <v>180</v>
      </c>
      <c r="G345" s="349"/>
      <c r="H345" s="289" t="s">
        <v>406</v>
      </c>
      <c r="I345" s="289" t="str">
        <f>VLOOKUP(D1:D506,PGM!E1:J722,6,0)</f>
        <v/>
      </c>
      <c r="J345" s="352">
        <f>VLOOKUP(D1:D506,'PGM (入力用)'!E1:I7010,5,0)</f>
        <v>0</v>
      </c>
      <c r="K345" s="242">
        <f t="shared" si="41"/>
        <v>99999</v>
      </c>
      <c r="L345" s="242">
        <f t="shared" si="42"/>
        <v>99999</v>
      </c>
      <c r="M345" s="290" t="str">
        <f t="shared" si="44"/>
        <v/>
      </c>
      <c r="N345" s="349"/>
      <c r="O345" s="349"/>
      <c r="P345" s="349"/>
      <c r="Q345" s="350"/>
    </row>
    <row r="346" spans="1:17" ht="16.149999999999999" customHeight="1">
      <c r="A346" s="289" t="s">
        <v>126</v>
      </c>
      <c r="B346" s="289" t="s">
        <v>181</v>
      </c>
      <c r="C346" s="289" t="s">
        <v>182</v>
      </c>
      <c r="D346" s="289" t="str">
        <f t="shared" si="40"/>
        <v>36-2-3</v>
      </c>
      <c r="E346" s="349"/>
      <c r="F346" s="349"/>
      <c r="G346" s="349"/>
      <c r="H346" s="289" t="s">
        <v>410</v>
      </c>
      <c r="I346" s="289" t="str">
        <f>VLOOKUP(D1:D506,PGM!E1:J722,6,0)</f>
        <v/>
      </c>
      <c r="J346" s="352">
        <f>VLOOKUP(D1:D506,'PGM (入力用)'!E1:I7010,5,0)</f>
        <v>0</v>
      </c>
      <c r="K346" s="242">
        <f t="shared" si="41"/>
        <v>99999</v>
      </c>
      <c r="L346" s="242">
        <f t="shared" si="42"/>
        <v>99999</v>
      </c>
      <c r="M346" s="290" t="str">
        <f t="shared" ref="M346:M359" si="45">IF(L346=99999,"",RANK(L346,L$346:L$359,1))</f>
        <v/>
      </c>
      <c r="N346" s="349"/>
      <c r="O346" s="349"/>
      <c r="P346" s="349"/>
      <c r="Q346" s="350"/>
    </row>
    <row r="347" spans="1:17" ht="16.149999999999999" customHeight="1">
      <c r="A347" s="289" t="s">
        <v>126</v>
      </c>
      <c r="B347" s="289" t="s">
        <v>181</v>
      </c>
      <c r="C347" s="289" t="s">
        <v>183</v>
      </c>
      <c r="D347" s="289" t="str">
        <f t="shared" si="40"/>
        <v>36-2-4</v>
      </c>
      <c r="E347" s="353"/>
      <c r="F347" s="349"/>
      <c r="G347" s="349"/>
      <c r="H347" s="289" t="s">
        <v>410</v>
      </c>
      <c r="I347" s="289" t="str">
        <f>VLOOKUP(D1:D506,PGM!E1:J722,6,0)</f>
        <v/>
      </c>
      <c r="J347" s="352">
        <f>VLOOKUP(D1:D506,'PGM (入力用)'!E1:I7010,5,0)</f>
        <v>0</v>
      </c>
      <c r="K347" s="242">
        <f t="shared" si="41"/>
        <v>99999</v>
      </c>
      <c r="L347" s="242">
        <f t="shared" si="42"/>
        <v>99999</v>
      </c>
      <c r="M347" s="290" t="str">
        <f t="shared" si="45"/>
        <v/>
      </c>
      <c r="N347" s="349"/>
      <c r="O347" s="349"/>
      <c r="P347" s="349"/>
      <c r="Q347" s="350"/>
    </row>
    <row r="348" spans="1:17" ht="16.149999999999999" customHeight="1">
      <c r="A348" s="289" t="s">
        <v>126</v>
      </c>
      <c r="B348" s="289" t="s">
        <v>181</v>
      </c>
      <c r="C348" s="289" t="s">
        <v>181</v>
      </c>
      <c r="D348" s="289" t="str">
        <f t="shared" si="40"/>
        <v>36-2-2</v>
      </c>
      <c r="E348" s="349"/>
      <c r="F348" s="349"/>
      <c r="G348" s="349"/>
      <c r="H348" s="289" t="s">
        <v>410</v>
      </c>
      <c r="I348" s="289" t="str">
        <f>VLOOKUP(D1:D506,PGM!E1:J722,6,0)</f>
        <v/>
      </c>
      <c r="J348" s="352">
        <f>VLOOKUP(D1:D506,'PGM (入力用)'!E1:I7010,5,0)</f>
        <v>0</v>
      </c>
      <c r="K348" s="242">
        <f t="shared" si="41"/>
        <v>99999</v>
      </c>
      <c r="L348" s="242">
        <f t="shared" si="42"/>
        <v>99999</v>
      </c>
      <c r="M348" s="290" t="str">
        <f t="shared" si="45"/>
        <v/>
      </c>
      <c r="N348" s="349"/>
      <c r="O348" s="349"/>
      <c r="P348" s="349"/>
      <c r="Q348" s="350"/>
    </row>
    <row r="349" spans="1:17" ht="16.149999999999999" customHeight="1">
      <c r="A349" s="289" t="s">
        <v>126</v>
      </c>
      <c r="B349" s="289" t="s">
        <v>181</v>
      </c>
      <c r="C349" s="289" t="s">
        <v>184</v>
      </c>
      <c r="D349" s="289" t="str">
        <f t="shared" si="40"/>
        <v>36-2-5</v>
      </c>
      <c r="E349" s="349"/>
      <c r="F349" s="349"/>
      <c r="G349" s="349"/>
      <c r="H349" s="289" t="s">
        <v>410</v>
      </c>
      <c r="I349" s="289" t="str">
        <f>VLOOKUP(D1:D506,PGM!E1:J722,6,0)</f>
        <v/>
      </c>
      <c r="J349" s="352">
        <f>VLOOKUP(D1:D506,'PGM (入力用)'!E1:I7010,5,0)</f>
        <v>0</v>
      </c>
      <c r="K349" s="242">
        <f t="shared" si="41"/>
        <v>99999</v>
      </c>
      <c r="L349" s="242">
        <f t="shared" si="42"/>
        <v>99999</v>
      </c>
      <c r="M349" s="290" t="str">
        <f t="shared" si="45"/>
        <v/>
      </c>
      <c r="N349" s="349"/>
      <c r="O349" s="349"/>
      <c r="P349" s="349"/>
      <c r="Q349" s="350"/>
    </row>
    <row r="350" spans="1:17" ht="16.149999999999999" customHeight="1">
      <c r="A350" s="289" t="s">
        <v>126</v>
      </c>
      <c r="B350" s="289" t="s">
        <v>181</v>
      </c>
      <c r="C350" s="289" t="s">
        <v>179</v>
      </c>
      <c r="D350" s="289" t="str">
        <f t="shared" si="40"/>
        <v>36-2-1</v>
      </c>
      <c r="E350" s="349"/>
      <c r="F350" s="349"/>
      <c r="G350" s="349"/>
      <c r="H350" s="289" t="s">
        <v>410</v>
      </c>
      <c r="I350" s="289" t="str">
        <f>VLOOKUP(D1:D506,PGM!E1:J722,6,0)</f>
        <v/>
      </c>
      <c r="J350" s="352">
        <f>VLOOKUP(D1:D506,'PGM (入力用)'!E1:I7010,5,0)</f>
        <v>0</v>
      </c>
      <c r="K350" s="242">
        <f t="shared" si="41"/>
        <v>99999</v>
      </c>
      <c r="L350" s="242">
        <f t="shared" si="42"/>
        <v>99999</v>
      </c>
      <c r="M350" s="290" t="str">
        <f t="shared" si="45"/>
        <v/>
      </c>
      <c r="N350" s="349"/>
      <c r="O350" s="349"/>
      <c r="P350" s="349"/>
      <c r="Q350" s="350"/>
    </row>
    <row r="351" spans="1:17" ht="16.149999999999999" customHeight="1">
      <c r="A351" s="289" t="s">
        <v>126</v>
      </c>
      <c r="B351" s="289" t="s">
        <v>181</v>
      </c>
      <c r="C351" s="289" t="s">
        <v>185</v>
      </c>
      <c r="D351" s="289" t="str">
        <f t="shared" si="40"/>
        <v>36-2-6</v>
      </c>
      <c r="E351" s="349"/>
      <c r="F351" s="349"/>
      <c r="G351" s="349"/>
      <c r="H351" s="289" t="s">
        <v>410</v>
      </c>
      <c r="I351" s="289" t="str">
        <f>VLOOKUP(D1:D506,PGM!E1:J722,6,0)</f>
        <v/>
      </c>
      <c r="J351" s="352">
        <f>VLOOKUP(D1:D506,'PGM (入力用)'!E1:I7010,5,0)</f>
        <v>0</v>
      </c>
      <c r="K351" s="242">
        <f t="shared" si="41"/>
        <v>99999</v>
      </c>
      <c r="L351" s="242">
        <f t="shared" si="42"/>
        <v>99999</v>
      </c>
      <c r="M351" s="290" t="str">
        <f t="shared" si="45"/>
        <v/>
      </c>
      <c r="N351" s="349"/>
      <c r="O351" s="349"/>
      <c r="P351" s="349"/>
      <c r="Q351" s="350"/>
    </row>
    <row r="352" spans="1:17" ht="16.149999999999999" customHeight="1">
      <c r="A352" s="289" t="s">
        <v>126</v>
      </c>
      <c r="B352" s="289" t="s">
        <v>181</v>
      </c>
      <c r="C352" s="289" t="s">
        <v>186</v>
      </c>
      <c r="D352" s="289" t="str">
        <f t="shared" si="40"/>
        <v>36-2-7</v>
      </c>
      <c r="E352" s="349"/>
      <c r="F352" s="349"/>
      <c r="G352" s="349"/>
      <c r="H352" s="289" t="s">
        <v>410</v>
      </c>
      <c r="I352" s="289" t="str">
        <f>VLOOKUP(D1:D506,PGM!E1:J722,6,0)</f>
        <v/>
      </c>
      <c r="J352" s="352">
        <f>VLOOKUP(D1:D506,'PGM (入力用)'!E1:I7010,5,0)</f>
        <v>0</v>
      </c>
      <c r="K352" s="242">
        <f t="shared" si="41"/>
        <v>99999</v>
      </c>
      <c r="L352" s="242">
        <f t="shared" si="42"/>
        <v>99999</v>
      </c>
      <c r="M352" s="290" t="str">
        <f t="shared" si="45"/>
        <v/>
      </c>
      <c r="N352" s="349"/>
      <c r="O352" s="349"/>
      <c r="P352" s="349"/>
      <c r="Q352" s="350"/>
    </row>
    <row r="353" spans="1:17" ht="16.149999999999999" customHeight="1">
      <c r="A353" s="289" t="s">
        <v>126</v>
      </c>
      <c r="B353" s="289" t="s">
        <v>179</v>
      </c>
      <c r="C353" s="289" t="s">
        <v>182</v>
      </c>
      <c r="D353" s="289" t="str">
        <f t="shared" si="40"/>
        <v>36-1-3</v>
      </c>
      <c r="E353" s="354" t="s">
        <v>369</v>
      </c>
      <c r="F353" s="354" t="s">
        <v>580</v>
      </c>
      <c r="G353" s="354" t="s">
        <v>581</v>
      </c>
      <c r="H353" s="289" t="s">
        <v>410</v>
      </c>
      <c r="I353" s="289" t="str">
        <f>VLOOKUP(D1:D506,PGM!E1:J722,6,0)</f>
        <v/>
      </c>
      <c r="J353" s="352">
        <f>VLOOKUP(D1:D506,'PGM (入力用)'!E1:I7010,5,0)</f>
        <v>0</v>
      </c>
      <c r="K353" s="242">
        <f t="shared" si="41"/>
        <v>99999</v>
      </c>
      <c r="L353" s="242">
        <f t="shared" si="42"/>
        <v>99999</v>
      </c>
      <c r="M353" s="290" t="str">
        <f t="shared" si="45"/>
        <v/>
      </c>
      <c r="N353" s="349"/>
      <c r="O353" s="349"/>
      <c r="P353" s="349"/>
      <c r="Q353" s="350"/>
    </row>
    <row r="354" spans="1:17" ht="16.149999999999999" customHeight="1">
      <c r="A354" s="289" t="s">
        <v>126</v>
      </c>
      <c r="B354" s="289" t="s">
        <v>179</v>
      </c>
      <c r="C354" s="289" t="s">
        <v>183</v>
      </c>
      <c r="D354" s="289" t="str">
        <f t="shared" si="40"/>
        <v>36-1-4</v>
      </c>
      <c r="E354" s="354" t="s">
        <v>255</v>
      </c>
      <c r="F354" s="354" t="s">
        <v>564</v>
      </c>
      <c r="G354" s="354" t="s">
        <v>565</v>
      </c>
      <c r="H354" s="289" t="s">
        <v>410</v>
      </c>
      <c r="I354" s="289" t="str">
        <f>VLOOKUP(D1:D506,PGM!E1:J722,6,0)</f>
        <v/>
      </c>
      <c r="J354" s="352">
        <f>VLOOKUP(D1:D506,'PGM (入力用)'!E1:I7010,5,0)</f>
        <v>0</v>
      </c>
      <c r="K354" s="242">
        <f t="shared" si="41"/>
        <v>99999</v>
      </c>
      <c r="L354" s="242">
        <f t="shared" si="42"/>
        <v>99999</v>
      </c>
      <c r="M354" s="290" t="str">
        <f t="shared" si="45"/>
        <v/>
      </c>
      <c r="N354" s="349"/>
      <c r="O354" s="349"/>
      <c r="P354" s="349"/>
      <c r="Q354" s="350"/>
    </row>
    <row r="355" spans="1:17" ht="16.149999999999999" customHeight="1">
      <c r="A355" s="289" t="s">
        <v>126</v>
      </c>
      <c r="B355" s="289" t="s">
        <v>179</v>
      </c>
      <c r="C355" s="289" t="s">
        <v>181</v>
      </c>
      <c r="D355" s="289" t="str">
        <f t="shared" si="40"/>
        <v>36-1-2</v>
      </c>
      <c r="E355" s="354" t="s">
        <v>255</v>
      </c>
      <c r="F355" s="354" t="s">
        <v>578</v>
      </c>
      <c r="G355" s="354" t="s">
        <v>579</v>
      </c>
      <c r="H355" s="289" t="s">
        <v>410</v>
      </c>
      <c r="I355" s="289" t="str">
        <f>VLOOKUP(D1:D506,PGM!E1:J722,6,0)</f>
        <v/>
      </c>
      <c r="J355" s="352">
        <f>VLOOKUP(D1:D506,'PGM (入力用)'!E1:I7010,5,0)</f>
        <v>0</v>
      </c>
      <c r="K355" s="242">
        <f t="shared" si="41"/>
        <v>99999</v>
      </c>
      <c r="L355" s="242">
        <f t="shared" si="42"/>
        <v>99999</v>
      </c>
      <c r="M355" s="290" t="str">
        <f t="shared" si="45"/>
        <v/>
      </c>
      <c r="N355" s="349"/>
      <c r="O355" s="349"/>
      <c r="P355" s="349"/>
      <c r="Q355" s="350"/>
    </row>
    <row r="356" spans="1:17" ht="16.149999999999999" customHeight="1">
      <c r="A356" s="289" t="s">
        <v>126</v>
      </c>
      <c r="B356" s="289" t="s">
        <v>179</v>
      </c>
      <c r="C356" s="289" t="s">
        <v>184</v>
      </c>
      <c r="D356" s="289" t="str">
        <f t="shared" si="40"/>
        <v>36-1-5</v>
      </c>
      <c r="E356" s="289" t="s">
        <v>180</v>
      </c>
      <c r="F356" s="289" t="s">
        <v>180</v>
      </c>
      <c r="G356" s="349"/>
      <c r="H356" s="289" t="s">
        <v>410</v>
      </c>
      <c r="I356" s="289" t="str">
        <f>VLOOKUP(D1:D506,PGM!E1:J722,6,0)</f>
        <v/>
      </c>
      <c r="J356" s="352">
        <f>VLOOKUP(D1:D506,'PGM (入力用)'!E1:I7010,5,0)</f>
        <v>0</v>
      </c>
      <c r="K356" s="242">
        <f t="shared" si="41"/>
        <v>99999</v>
      </c>
      <c r="L356" s="242">
        <f t="shared" si="42"/>
        <v>99999</v>
      </c>
      <c r="M356" s="290" t="str">
        <f t="shared" si="45"/>
        <v/>
      </c>
      <c r="N356" s="349"/>
      <c r="O356" s="349"/>
      <c r="P356" s="349"/>
      <c r="Q356" s="350"/>
    </row>
    <row r="357" spans="1:17" ht="16.149999999999999" customHeight="1">
      <c r="A357" s="289" t="s">
        <v>126</v>
      </c>
      <c r="B357" s="289" t="s">
        <v>179</v>
      </c>
      <c r="C357" s="289" t="s">
        <v>179</v>
      </c>
      <c r="D357" s="289" t="str">
        <f t="shared" si="40"/>
        <v>36-1-1</v>
      </c>
      <c r="E357" s="289" t="s">
        <v>180</v>
      </c>
      <c r="F357" s="289" t="s">
        <v>180</v>
      </c>
      <c r="G357" s="349"/>
      <c r="H357" s="289" t="s">
        <v>410</v>
      </c>
      <c r="I357" s="289" t="str">
        <f>VLOOKUP(D1:D506,PGM!E1:J722,6,0)</f>
        <v/>
      </c>
      <c r="J357" s="352">
        <f>VLOOKUP(D1:D506,'PGM (入力用)'!E1:I7010,5,0)</f>
        <v>0</v>
      </c>
      <c r="K357" s="242">
        <f t="shared" si="41"/>
        <v>99999</v>
      </c>
      <c r="L357" s="242">
        <f t="shared" si="42"/>
        <v>99999</v>
      </c>
      <c r="M357" s="290" t="str">
        <f t="shared" si="45"/>
        <v/>
      </c>
      <c r="N357" s="349"/>
      <c r="O357" s="349"/>
      <c r="P357" s="349"/>
      <c r="Q357" s="350"/>
    </row>
    <row r="358" spans="1:17" ht="16.149999999999999" customHeight="1">
      <c r="A358" s="289" t="s">
        <v>126</v>
      </c>
      <c r="B358" s="289" t="s">
        <v>179</v>
      </c>
      <c r="C358" s="289" t="s">
        <v>185</v>
      </c>
      <c r="D358" s="289" t="str">
        <f t="shared" si="40"/>
        <v>36-1-6</v>
      </c>
      <c r="E358" s="289" t="s">
        <v>180</v>
      </c>
      <c r="F358" s="289" t="s">
        <v>180</v>
      </c>
      <c r="G358" s="349"/>
      <c r="H358" s="289" t="s">
        <v>410</v>
      </c>
      <c r="I358" s="289" t="str">
        <f>VLOOKUP(D1:D506,PGM!E1:J722,6,0)</f>
        <v/>
      </c>
      <c r="J358" s="352">
        <f>VLOOKUP(D1:D506,'PGM (入力用)'!E1:I7010,5,0)</f>
        <v>0</v>
      </c>
      <c r="K358" s="242">
        <f t="shared" si="41"/>
        <v>99999</v>
      </c>
      <c r="L358" s="242">
        <f t="shared" si="42"/>
        <v>99999</v>
      </c>
      <c r="M358" s="290" t="str">
        <f t="shared" si="45"/>
        <v/>
      </c>
      <c r="N358" s="349"/>
      <c r="O358" s="349"/>
      <c r="P358" s="349"/>
      <c r="Q358" s="350"/>
    </row>
    <row r="359" spans="1:17" ht="16.149999999999999" customHeight="1">
      <c r="A359" s="289" t="s">
        <v>126</v>
      </c>
      <c r="B359" s="289" t="s">
        <v>179</v>
      </c>
      <c r="C359" s="289" t="s">
        <v>186</v>
      </c>
      <c r="D359" s="289" t="str">
        <f t="shared" si="40"/>
        <v>36-1-7</v>
      </c>
      <c r="E359" s="289" t="s">
        <v>180</v>
      </c>
      <c r="F359" s="289" t="s">
        <v>180</v>
      </c>
      <c r="G359" s="349"/>
      <c r="H359" s="289" t="s">
        <v>410</v>
      </c>
      <c r="I359" s="289" t="str">
        <f>VLOOKUP(D1:D506,PGM!E1:J722,6,0)</f>
        <v/>
      </c>
      <c r="J359" s="352">
        <f>VLOOKUP(D1:D506,'PGM (入力用)'!E1:I7010,5,0)</f>
        <v>0</v>
      </c>
      <c r="K359" s="242">
        <f t="shared" si="41"/>
        <v>99999</v>
      </c>
      <c r="L359" s="242">
        <f t="shared" si="42"/>
        <v>99999</v>
      </c>
      <c r="M359" s="290" t="str">
        <f t="shared" si="45"/>
        <v/>
      </c>
      <c r="N359" s="349"/>
      <c r="O359" s="349"/>
      <c r="P359" s="349"/>
      <c r="Q359" s="350"/>
    </row>
    <row r="360" spans="1:17" ht="16.149999999999999" customHeight="1">
      <c r="A360" s="289" t="s">
        <v>186</v>
      </c>
      <c r="B360" s="289" t="s">
        <v>179</v>
      </c>
      <c r="C360" s="289" t="s">
        <v>182</v>
      </c>
      <c r="D360" s="289" t="str">
        <f t="shared" si="40"/>
        <v>7-1-3</v>
      </c>
      <c r="E360" s="349"/>
      <c r="F360" s="349"/>
      <c r="G360" s="349"/>
      <c r="H360" s="289" t="s">
        <v>463</v>
      </c>
      <c r="I360" s="289" t="str">
        <f>VLOOKUP(D1:D506,PGM!E1:J722,6,0)</f>
        <v/>
      </c>
      <c r="J360" s="352">
        <f>VLOOKUP(D1:D506,'PGM (入力用)'!E1:I7010,5,0)</f>
        <v>0</v>
      </c>
      <c r="K360" s="242">
        <f t="shared" si="41"/>
        <v>99999</v>
      </c>
      <c r="L360" s="242">
        <f t="shared" si="42"/>
        <v>99999</v>
      </c>
      <c r="M360" s="290" t="str">
        <f t="shared" ref="M360:M366" si="46">IF(L360=99999,"",RANK(L360,L$360:L$366,1))</f>
        <v/>
      </c>
      <c r="N360" s="349"/>
      <c r="O360" s="349"/>
      <c r="P360" s="349"/>
      <c r="Q360" s="350"/>
    </row>
    <row r="361" spans="1:17" ht="16.149999999999999" customHeight="1">
      <c r="A361" s="289" t="s">
        <v>186</v>
      </c>
      <c r="B361" s="289" t="s">
        <v>179</v>
      </c>
      <c r="C361" s="289" t="s">
        <v>183</v>
      </c>
      <c r="D361" s="289" t="str">
        <f t="shared" si="40"/>
        <v>7-1-4</v>
      </c>
      <c r="E361" s="349"/>
      <c r="F361" s="349"/>
      <c r="G361" s="349"/>
      <c r="H361" s="289" t="s">
        <v>463</v>
      </c>
      <c r="I361" s="289" t="str">
        <f>VLOOKUP(D1:D506,PGM!E1:J722,6,0)</f>
        <v/>
      </c>
      <c r="J361" s="352">
        <f>VLOOKUP(D1:D506,'PGM (入力用)'!E1:I7010,5,0)</f>
        <v>0</v>
      </c>
      <c r="K361" s="242">
        <f t="shared" si="41"/>
        <v>99999</v>
      </c>
      <c r="L361" s="242">
        <f t="shared" si="42"/>
        <v>99999</v>
      </c>
      <c r="M361" s="290" t="str">
        <f t="shared" si="46"/>
        <v/>
      </c>
      <c r="N361" s="349"/>
      <c r="O361" s="349"/>
      <c r="P361" s="349"/>
      <c r="Q361" s="350"/>
    </row>
    <row r="362" spans="1:17" ht="16.149999999999999" customHeight="1">
      <c r="A362" s="289" t="s">
        <v>186</v>
      </c>
      <c r="B362" s="289" t="s">
        <v>179</v>
      </c>
      <c r="C362" s="289" t="s">
        <v>181</v>
      </c>
      <c r="D362" s="289" t="str">
        <f t="shared" si="40"/>
        <v>7-1-2</v>
      </c>
      <c r="E362" s="349"/>
      <c r="F362" s="349"/>
      <c r="G362" s="349"/>
      <c r="H362" s="289" t="s">
        <v>463</v>
      </c>
      <c r="I362" s="289" t="str">
        <f>VLOOKUP(D1:D506,PGM!E1:J722,6,0)</f>
        <v/>
      </c>
      <c r="J362" s="352">
        <f>VLOOKUP(D1:D506,'PGM (入力用)'!E1:I7010,5,0)</f>
        <v>0</v>
      </c>
      <c r="K362" s="242">
        <f t="shared" si="41"/>
        <v>99999</v>
      </c>
      <c r="L362" s="242">
        <f t="shared" si="42"/>
        <v>99999</v>
      </c>
      <c r="M362" s="290" t="str">
        <f t="shared" si="46"/>
        <v/>
      </c>
      <c r="N362" s="349"/>
      <c r="O362" s="349"/>
      <c r="P362" s="349"/>
      <c r="Q362" s="350"/>
    </row>
    <row r="363" spans="1:17" ht="16.149999999999999" customHeight="1">
      <c r="A363" s="289" t="s">
        <v>186</v>
      </c>
      <c r="B363" s="289" t="s">
        <v>179</v>
      </c>
      <c r="C363" s="289" t="s">
        <v>184</v>
      </c>
      <c r="D363" s="289" t="str">
        <f t="shared" si="40"/>
        <v>7-1-5</v>
      </c>
      <c r="E363" s="349"/>
      <c r="F363" s="349"/>
      <c r="G363" s="349"/>
      <c r="H363" s="289" t="s">
        <v>463</v>
      </c>
      <c r="I363" s="289" t="str">
        <f>VLOOKUP(D1:D506,PGM!E1:J722,6,0)</f>
        <v/>
      </c>
      <c r="J363" s="352">
        <f>VLOOKUP(D1:D506,'PGM (入力用)'!E1:I7010,5,0)</f>
        <v>0</v>
      </c>
      <c r="K363" s="242">
        <f t="shared" si="41"/>
        <v>99999</v>
      </c>
      <c r="L363" s="242">
        <f t="shared" si="42"/>
        <v>99999</v>
      </c>
      <c r="M363" s="290" t="str">
        <f t="shared" si="46"/>
        <v/>
      </c>
      <c r="N363" s="349"/>
      <c r="O363" s="349"/>
      <c r="P363" s="349"/>
      <c r="Q363" s="350"/>
    </row>
    <row r="364" spans="1:17" ht="16.149999999999999" customHeight="1">
      <c r="A364" s="289" t="s">
        <v>186</v>
      </c>
      <c r="B364" s="289" t="s">
        <v>179</v>
      </c>
      <c r="C364" s="289" t="s">
        <v>179</v>
      </c>
      <c r="D364" s="289" t="str">
        <f t="shared" si="40"/>
        <v>7-1-1</v>
      </c>
      <c r="E364" s="349"/>
      <c r="F364" s="349"/>
      <c r="G364" s="349"/>
      <c r="H364" s="289" t="s">
        <v>463</v>
      </c>
      <c r="I364" s="289" t="str">
        <f>VLOOKUP(D1:D506,PGM!E1:J722,6,0)</f>
        <v/>
      </c>
      <c r="J364" s="352">
        <f>VLOOKUP(D1:D506,'PGM (入力用)'!E1:I7010,5,0)</f>
        <v>0</v>
      </c>
      <c r="K364" s="242">
        <f t="shared" si="41"/>
        <v>99999</v>
      </c>
      <c r="L364" s="242">
        <f t="shared" si="42"/>
        <v>99999</v>
      </c>
      <c r="M364" s="290" t="str">
        <f t="shared" si="46"/>
        <v/>
      </c>
      <c r="N364" s="349"/>
      <c r="O364" s="349"/>
      <c r="P364" s="349"/>
      <c r="Q364" s="350"/>
    </row>
    <row r="365" spans="1:17" ht="16.149999999999999" customHeight="1">
      <c r="A365" s="289" t="s">
        <v>186</v>
      </c>
      <c r="B365" s="289" t="s">
        <v>179</v>
      </c>
      <c r="C365" s="289" t="s">
        <v>185</v>
      </c>
      <c r="D365" s="289" t="str">
        <f t="shared" si="40"/>
        <v>7-1-6</v>
      </c>
      <c r="E365" s="349"/>
      <c r="F365" s="349"/>
      <c r="G365" s="349"/>
      <c r="H365" s="289" t="s">
        <v>463</v>
      </c>
      <c r="I365" s="289" t="str">
        <f>VLOOKUP(D1:D506,PGM!E1:J722,6,0)</f>
        <v/>
      </c>
      <c r="J365" s="352">
        <f>VLOOKUP(D1:D506,'PGM (入力用)'!E1:I7010,5,0)</f>
        <v>0</v>
      </c>
      <c r="K365" s="242">
        <f t="shared" si="41"/>
        <v>99999</v>
      </c>
      <c r="L365" s="242">
        <f t="shared" si="42"/>
        <v>99999</v>
      </c>
      <c r="M365" s="290" t="str">
        <f t="shared" si="46"/>
        <v/>
      </c>
      <c r="N365" s="349"/>
      <c r="O365" s="349"/>
      <c r="P365" s="349"/>
      <c r="Q365" s="350"/>
    </row>
    <row r="366" spans="1:17" ht="16.149999999999999" customHeight="1">
      <c r="A366" s="289" t="s">
        <v>186</v>
      </c>
      <c r="B366" s="289" t="s">
        <v>179</v>
      </c>
      <c r="C366" s="289" t="s">
        <v>186</v>
      </c>
      <c r="D366" s="289" t="str">
        <f t="shared" si="40"/>
        <v>7-1-7</v>
      </c>
      <c r="E366" s="349"/>
      <c r="F366" s="349"/>
      <c r="G366" s="349"/>
      <c r="H366" s="289" t="s">
        <v>463</v>
      </c>
      <c r="I366" s="289" t="str">
        <f>VLOOKUP(D1:D506,PGM!E1:J722,6,0)</f>
        <v/>
      </c>
      <c r="J366" s="352">
        <f>VLOOKUP(D1:D506,'PGM (入力用)'!E1:I7010,5,0)</f>
        <v>0</v>
      </c>
      <c r="K366" s="242">
        <f t="shared" si="41"/>
        <v>99999</v>
      </c>
      <c r="L366" s="242">
        <f t="shared" si="42"/>
        <v>99999</v>
      </c>
      <c r="M366" s="290" t="str">
        <f t="shared" si="46"/>
        <v/>
      </c>
      <c r="N366" s="349"/>
      <c r="O366" s="349"/>
      <c r="P366" s="349"/>
      <c r="Q366" s="350"/>
    </row>
    <row r="367" spans="1:17" ht="16.149999999999999" customHeight="1">
      <c r="A367" s="289" t="s">
        <v>107</v>
      </c>
      <c r="B367" s="289" t="s">
        <v>181</v>
      </c>
      <c r="C367" s="289" t="s">
        <v>182</v>
      </c>
      <c r="D367" s="289" t="str">
        <f t="shared" si="40"/>
        <v>31-2-3</v>
      </c>
      <c r="E367" s="351" t="s">
        <v>371</v>
      </c>
      <c r="F367" s="351" t="s">
        <v>21</v>
      </c>
      <c r="G367" s="351" t="s">
        <v>575</v>
      </c>
      <c r="H367" s="289" t="s">
        <v>408</v>
      </c>
      <c r="I367" s="289" t="str">
        <f>VLOOKUP(D1:D506,PGM!E1:J722,6,0)</f>
        <v/>
      </c>
      <c r="J367" s="352">
        <f>VLOOKUP(D1:D506,'PGM (入力用)'!E1:I7010,5,0)</f>
        <v>0</v>
      </c>
      <c r="K367" s="242">
        <f t="shared" si="41"/>
        <v>99999</v>
      </c>
      <c r="L367" s="242">
        <f t="shared" si="42"/>
        <v>99999</v>
      </c>
      <c r="M367" s="290" t="str">
        <f t="shared" ref="M367:M380" si="47">IF(L367=99999,"",RANK(L367,L$367:L$380,1))</f>
        <v/>
      </c>
      <c r="N367" s="349"/>
      <c r="O367" s="349"/>
      <c r="P367" s="349"/>
      <c r="Q367" s="350"/>
    </row>
    <row r="368" spans="1:17" ht="16.149999999999999" customHeight="1">
      <c r="A368" s="289" t="s">
        <v>107</v>
      </c>
      <c r="B368" s="289" t="s">
        <v>181</v>
      </c>
      <c r="C368" s="289" t="s">
        <v>183</v>
      </c>
      <c r="D368" s="289" t="str">
        <f t="shared" si="40"/>
        <v>31-2-4</v>
      </c>
      <c r="E368" s="351" t="s">
        <v>371</v>
      </c>
      <c r="F368" s="351" t="s">
        <v>17</v>
      </c>
      <c r="G368" s="351" t="s">
        <v>582</v>
      </c>
      <c r="H368" s="289" t="s">
        <v>408</v>
      </c>
      <c r="I368" s="289" t="str">
        <f>VLOOKUP(D1:D506,PGM!E1:J722,6,0)</f>
        <v/>
      </c>
      <c r="J368" s="352">
        <f>VLOOKUP(D1:D506,'PGM (入力用)'!E1:I7010,5,0)</f>
        <v>0</v>
      </c>
      <c r="K368" s="242">
        <f t="shared" si="41"/>
        <v>99999</v>
      </c>
      <c r="L368" s="242">
        <f t="shared" si="42"/>
        <v>99999</v>
      </c>
      <c r="M368" s="290" t="str">
        <f t="shared" si="47"/>
        <v/>
      </c>
      <c r="N368" s="349"/>
      <c r="O368" s="349"/>
      <c r="P368" s="349"/>
      <c r="Q368" s="350"/>
    </row>
    <row r="369" spans="1:17" ht="16.149999999999999" customHeight="1">
      <c r="A369" s="289" t="s">
        <v>107</v>
      </c>
      <c r="B369" s="289" t="s">
        <v>181</v>
      </c>
      <c r="C369" s="289" t="s">
        <v>181</v>
      </c>
      <c r="D369" s="289" t="str">
        <f t="shared" si="40"/>
        <v>31-2-2</v>
      </c>
      <c r="E369" s="354" t="s">
        <v>369</v>
      </c>
      <c r="F369" s="354" t="s">
        <v>580</v>
      </c>
      <c r="G369" s="354" t="s">
        <v>581</v>
      </c>
      <c r="H369" s="289" t="s">
        <v>408</v>
      </c>
      <c r="I369" s="289" t="str">
        <f>VLOOKUP(D1:D506,PGM!E1:J722,6,0)</f>
        <v/>
      </c>
      <c r="J369" s="352">
        <f>VLOOKUP(D1:D506,'PGM (入力用)'!E1:I7010,5,0)</f>
        <v>0</v>
      </c>
      <c r="K369" s="242">
        <f t="shared" si="41"/>
        <v>99999</v>
      </c>
      <c r="L369" s="242">
        <f t="shared" si="42"/>
        <v>99999</v>
      </c>
      <c r="M369" s="290" t="str">
        <f t="shared" si="47"/>
        <v/>
      </c>
      <c r="N369" s="349"/>
      <c r="O369" s="349"/>
      <c r="P369" s="349"/>
      <c r="Q369" s="350"/>
    </row>
    <row r="370" spans="1:17" ht="16.149999999999999" customHeight="1">
      <c r="A370" s="289" t="s">
        <v>107</v>
      </c>
      <c r="B370" s="289" t="s">
        <v>181</v>
      </c>
      <c r="C370" s="289" t="s">
        <v>184</v>
      </c>
      <c r="D370" s="289" t="str">
        <f t="shared" si="40"/>
        <v>31-2-5</v>
      </c>
      <c r="E370" s="351" t="s">
        <v>180</v>
      </c>
      <c r="F370" s="351" t="s">
        <v>180</v>
      </c>
      <c r="G370" s="353"/>
      <c r="H370" s="289" t="s">
        <v>408</v>
      </c>
      <c r="I370" s="289" t="str">
        <f>VLOOKUP(D1:D506,PGM!E1:J722,6,0)</f>
        <v/>
      </c>
      <c r="J370" s="352">
        <f>VLOOKUP(D1:D506,'PGM (入力用)'!E1:I7010,5,0)</f>
        <v>0</v>
      </c>
      <c r="K370" s="242">
        <f t="shared" si="41"/>
        <v>99999</v>
      </c>
      <c r="L370" s="242">
        <f t="shared" si="42"/>
        <v>99999</v>
      </c>
      <c r="M370" s="290" t="str">
        <f t="shared" si="47"/>
        <v/>
      </c>
      <c r="N370" s="349"/>
      <c r="O370" s="349"/>
      <c r="P370" s="349"/>
      <c r="Q370" s="350"/>
    </row>
    <row r="371" spans="1:17" ht="16.149999999999999" customHeight="1">
      <c r="A371" s="289" t="s">
        <v>107</v>
      </c>
      <c r="B371" s="289" t="s">
        <v>181</v>
      </c>
      <c r="C371" s="289" t="s">
        <v>179</v>
      </c>
      <c r="D371" s="289" t="str">
        <f t="shared" si="40"/>
        <v>31-2-1</v>
      </c>
      <c r="E371" s="351" t="s">
        <v>180</v>
      </c>
      <c r="F371" s="351" t="s">
        <v>180</v>
      </c>
      <c r="G371" s="353"/>
      <c r="H371" s="289" t="s">
        <v>408</v>
      </c>
      <c r="I371" s="289" t="str">
        <f>VLOOKUP(D1:D506,PGM!E1:J722,6,0)</f>
        <v/>
      </c>
      <c r="J371" s="352">
        <f>VLOOKUP(D1:D506,'PGM (入力用)'!E1:I7010,5,0)</f>
        <v>0</v>
      </c>
      <c r="K371" s="242">
        <f t="shared" si="41"/>
        <v>99999</v>
      </c>
      <c r="L371" s="242">
        <f t="shared" si="42"/>
        <v>99999</v>
      </c>
      <c r="M371" s="290" t="str">
        <f t="shared" si="47"/>
        <v/>
      </c>
      <c r="N371" s="349"/>
      <c r="O371" s="349"/>
      <c r="P371" s="349"/>
      <c r="Q371" s="350"/>
    </row>
    <row r="372" spans="1:17" ht="16.149999999999999" customHeight="1">
      <c r="A372" s="289" t="s">
        <v>107</v>
      </c>
      <c r="B372" s="289" t="s">
        <v>181</v>
      </c>
      <c r="C372" s="289" t="s">
        <v>185</v>
      </c>
      <c r="D372" s="289" t="str">
        <f t="shared" si="40"/>
        <v>31-2-6</v>
      </c>
      <c r="E372" s="351" t="s">
        <v>180</v>
      </c>
      <c r="F372" s="351" t="s">
        <v>180</v>
      </c>
      <c r="G372" s="353"/>
      <c r="H372" s="289" t="s">
        <v>408</v>
      </c>
      <c r="I372" s="289" t="str">
        <f>VLOOKUP(D1:D506,PGM!E1:J722,6,0)</f>
        <v/>
      </c>
      <c r="J372" s="352">
        <f>VLOOKUP(D1:D506,'PGM (入力用)'!E1:I7010,5,0)</f>
        <v>0</v>
      </c>
      <c r="K372" s="242">
        <f t="shared" si="41"/>
        <v>99999</v>
      </c>
      <c r="L372" s="242">
        <f t="shared" si="42"/>
        <v>99999</v>
      </c>
      <c r="M372" s="290" t="str">
        <f t="shared" si="47"/>
        <v/>
      </c>
      <c r="N372" s="349"/>
      <c r="O372" s="349"/>
      <c r="P372" s="349"/>
      <c r="Q372" s="350"/>
    </row>
    <row r="373" spans="1:17" ht="16.149999999999999" customHeight="1">
      <c r="A373" s="289" t="s">
        <v>107</v>
      </c>
      <c r="B373" s="289" t="s">
        <v>181</v>
      </c>
      <c r="C373" s="289" t="s">
        <v>186</v>
      </c>
      <c r="D373" s="289" t="str">
        <f t="shared" si="40"/>
        <v>31-2-7</v>
      </c>
      <c r="E373" s="351" t="s">
        <v>180</v>
      </c>
      <c r="F373" s="351" t="s">
        <v>180</v>
      </c>
      <c r="G373" s="353"/>
      <c r="H373" s="289" t="s">
        <v>408</v>
      </c>
      <c r="I373" s="289" t="str">
        <f>VLOOKUP(D1:D506,PGM!E1:J722,6,0)</f>
        <v/>
      </c>
      <c r="J373" s="352">
        <f>VLOOKUP(D1:D506,'PGM (入力用)'!E1:I7010,5,0)</f>
        <v>0</v>
      </c>
      <c r="K373" s="242">
        <f t="shared" si="41"/>
        <v>99999</v>
      </c>
      <c r="L373" s="242">
        <f t="shared" si="42"/>
        <v>99999</v>
      </c>
      <c r="M373" s="290" t="str">
        <f t="shared" si="47"/>
        <v/>
      </c>
      <c r="N373" s="349"/>
      <c r="O373" s="349"/>
      <c r="P373" s="349"/>
      <c r="Q373" s="350"/>
    </row>
    <row r="374" spans="1:17" ht="16.149999999999999" customHeight="1">
      <c r="A374" s="289" t="s">
        <v>107</v>
      </c>
      <c r="B374" s="289" t="s">
        <v>179</v>
      </c>
      <c r="C374" s="289" t="s">
        <v>182</v>
      </c>
      <c r="D374" s="289" t="str">
        <f t="shared" si="40"/>
        <v>31-1-3</v>
      </c>
      <c r="E374" s="351" t="s">
        <v>255</v>
      </c>
      <c r="F374" s="354" t="s">
        <v>576</v>
      </c>
      <c r="G374" s="354" t="s">
        <v>577</v>
      </c>
      <c r="H374" s="289" t="s">
        <v>408</v>
      </c>
      <c r="I374" s="289" t="str">
        <f>VLOOKUP(D1:D506,PGM!E1:J722,6,0)</f>
        <v/>
      </c>
      <c r="J374" s="352">
        <f>VLOOKUP(D1:D506,'PGM (入力用)'!E1:I7010,5,0)</f>
        <v>0</v>
      </c>
      <c r="K374" s="242">
        <f t="shared" si="41"/>
        <v>99999</v>
      </c>
      <c r="L374" s="242">
        <f t="shared" si="42"/>
        <v>99999</v>
      </c>
      <c r="M374" s="290" t="str">
        <f t="shared" si="47"/>
        <v/>
      </c>
      <c r="N374" s="349"/>
      <c r="O374" s="349"/>
      <c r="P374" s="349"/>
      <c r="Q374" s="350"/>
    </row>
    <row r="375" spans="1:17" ht="16.149999999999999" customHeight="1">
      <c r="A375" s="289" t="s">
        <v>107</v>
      </c>
      <c r="B375" s="289" t="s">
        <v>179</v>
      </c>
      <c r="C375" s="289" t="s">
        <v>183</v>
      </c>
      <c r="D375" s="289" t="str">
        <f t="shared" si="40"/>
        <v>31-1-4</v>
      </c>
      <c r="E375" s="351" t="s">
        <v>371</v>
      </c>
      <c r="F375" s="354" t="s">
        <v>583</v>
      </c>
      <c r="G375" s="354" t="s">
        <v>584</v>
      </c>
      <c r="H375" s="289" t="s">
        <v>408</v>
      </c>
      <c r="I375" s="289" t="str">
        <f>VLOOKUP(D1:D506,PGM!E1:J722,6,0)</f>
        <v/>
      </c>
      <c r="J375" s="352">
        <f>VLOOKUP(D1:D506,'PGM (入力用)'!E1:I7010,5,0)</f>
        <v>0</v>
      </c>
      <c r="K375" s="242">
        <f t="shared" si="41"/>
        <v>99999</v>
      </c>
      <c r="L375" s="242">
        <f t="shared" si="42"/>
        <v>99999</v>
      </c>
      <c r="M375" s="290" t="str">
        <f t="shared" si="47"/>
        <v/>
      </c>
      <c r="N375" s="349"/>
      <c r="O375" s="349"/>
      <c r="P375" s="349"/>
      <c r="Q375" s="350"/>
    </row>
    <row r="376" spans="1:17" ht="16.149999999999999" customHeight="1">
      <c r="A376" s="289" t="s">
        <v>107</v>
      </c>
      <c r="B376" s="289" t="s">
        <v>179</v>
      </c>
      <c r="C376" s="289" t="s">
        <v>181</v>
      </c>
      <c r="D376" s="289" t="str">
        <f t="shared" si="40"/>
        <v>31-1-2</v>
      </c>
      <c r="E376" s="351" t="s">
        <v>255</v>
      </c>
      <c r="F376" s="354" t="s">
        <v>562</v>
      </c>
      <c r="G376" s="354" t="s">
        <v>563</v>
      </c>
      <c r="H376" s="289" t="s">
        <v>408</v>
      </c>
      <c r="I376" s="289" t="str">
        <f>VLOOKUP(D1:D506,PGM!E1:J722,6,0)</f>
        <v/>
      </c>
      <c r="J376" s="352">
        <f>VLOOKUP(D1:D506,'PGM (入力用)'!E1:I7010,5,0)</f>
        <v>0</v>
      </c>
      <c r="K376" s="242">
        <f t="shared" si="41"/>
        <v>99999</v>
      </c>
      <c r="L376" s="242">
        <f t="shared" si="42"/>
        <v>99999</v>
      </c>
      <c r="M376" s="290" t="str">
        <f t="shared" si="47"/>
        <v/>
      </c>
      <c r="N376" s="349"/>
      <c r="O376" s="349"/>
      <c r="P376" s="349"/>
      <c r="Q376" s="350"/>
    </row>
    <row r="377" spans="1:17" ht="16.149999999999999" customHeight="1">
      <c r="A377" s="289" t="s">
        <v>107</v>
      </c>
      <c r="B377" s="289" t="s">
        <v>179</v>
      </c>
      <c r="C377" s="289" t="s">
        <v>184</v>
      </c>
      <c r="D377" s="289" t="str">
        <f t="shared" si="40"/>
        <v>31-1-5</v>
      </c>
      <c r="E377" s="351" t="s">
        <v>180</v>
      </c>
      <c r="F377" s="351" t="s">
        <v>180</v>
      </c>
      <c r="G377" s="353"/>
      <c r="H377" s="289" t="s">
        <v>408</v>
      </c>
      <c r="I377" s="289" t="str">
        <f>VLOOKUP(D1:D506,PGM!E1:J722,6,0)</f>
        <v/>
      </c>
      <c r="J377" s="352">
        <f>VLOOKUP(D1:D506,'PGM (入力用)'!E1:I7010,5,0)</f>
        <v>0</v>
      </c>
      <c r="K377" s="242">
        <f t="shared" si="41"/>
        <v>99999</v>
      </c>
      <c r="L377" s="242">
        <f t="shared" si="42"/>
        <v>99999</v>
      </c>
      <c r="M377" s="290" t="str">
        <f t="shared" si="47"/>
        <v/>
      </c>
      <c r="N377" s="349"/>
      <c r="O377" s="349"/>
      <c r="P377" s="349"/>
      <c r="Q377" s="350"/>
    </row>
    <row r="378" spans="1:17" ht="16.149999999999999" customHeight="1">
      <c r="A378" s="289" t="s">
        <v>107</v>
      </c>
      <c r="B378" s="289" t="s">
        <v>179</v>
      </c>
      <c r="C378" s="289" t="s">
        <v>179</v>
      </c>
      <c r="D378" s="289" t="str">
        <f t="shared" si="40"/>
        <v>31-1-1</v>
      </c>
      <c r="E378" s="351" t="s">
        <v>180</v>
      </c>
      <c r="F378" s="351" t="s">
        <v>180</v>
      </c>
      <c r="G378" s="353"/>
      <c r="H378" s="289" t="s">
        <v>408</v>
      </c>
      <c r="I378" s="289" t="str">
        <f>VLOOKUP(D1:D506,PGM!E1:J722,6,0)</f>
        <v/>
      </c>
      <c r="J378" s="352">
        <f>VLOOKUP(D1:D506,'PGM (入力用)'!E1:I7010,5,0)</f>
        <v>0</v>
      </c>
      <c r="K378" s="242">
        <f t="shared" si="41"/>
        <v>99999</v>
      </c>
      <c r="L378" s="242">
        <f t="shared" si="42"/>
        <v>99999</v>
      </c>
      <c r="M378" s="290" t="str">
        <f t="shared" si="47"/>
        <v/>
      </c>
      <c r="N378" s="349"/>
      <c r="O378" s="349"/>
      <c r="P378" s="349"/>
      <c r="Q378" s="350"/>
    </row>
    <row r="379" spans="1:17" ht="16.149999999999999" customHeight="1">
      <c r="A379" s="289" t="s">
        <v>107</v>
      </c>
      <c r="B379" s="289" t="s">
        <v>179</v>
      </c>
      <c r="C379" s="289" t="s">
        <v>185</v>
      </c>
      <c r="D379" s="289" t="str">
        <f t="shared" si="40"/>
        <v>31-1-6</v>
      </c>
      <c r="E379" s="351" t="s">
        <v>180</v>
      </c>
      <c r="F379" s="351" t="s">
        <v>180</v>
      </c>
      <c r="G379" s="353"/>
      <c r="H379" s="289" t="s">
        <v>408</v>
      </c>
      <c r="I379" s="289" t="str">
        <f>VLOOKUP(D1:D506,PGM!E1:J722,6,0)</f>
        <v/>
      </c>
      <c r="J379" s="352">
        <f>VLOOKUP(D1:D506,'PGM (入力用)'!E1:I7010,5,0)</f>
        <v>0</v>
      </c>
      <c r="K379" s="242">
        <f t="shared" si="41"/>
        <v>99999</v>
      </c>
      <c r="L379" s="242">
        <f t="shared" si="42"/>
        <v>99999</v>
      </c>
      <c r="M379" s="290" t="str">
        <f t="shared" si="47"/>
        <v/>
      </c>
      <c r="N379" s="349"/>
      <c r="O379" s="349"/>
      <c r="P379" s="349"/>
      <c r="Q379" s="350"/>
    </row>
    <row r="380" spans="1:17" ht="16.149999999999999" customHeight="1">
      <c r="A380" s="289" t="s">
        <v>107</v>
      </c>
      <c r="B380" s="289" t="s">
        <v>179</v>
      </c>
      <c r="C380" s="289" t="s">
        <v>186</v>
      </c>
      <c r="D380" s="289" t="str">
        <f t="shared" si="40"/>
        <v>31-1-7</v>
      </c>
      <c r="E380" s="351" t="s">
        <v>180</v>
      </c>
      <c r="F380" s="351" t="s">
        <v>180</v>
      </c>
      <c r="G380" s="353"/>
      <c r="H380" s="289" t="s">
        <v>408</v>
      </c>
      <c r="I380" s="289" t="str">
        <f>VLOOKUP(D1:D506,PGM!E1:J722,6,0)</f>
        <v/>
      </c>
      <c r="J380" s="352">
        <f>VLOOKUP(D1:D506,'PGM (入力用)'!E1:I7010,5,0)</f>
        <v>0</v>
      </c>
      <c r="K380" s="242">
        <f t="shared" si="41"/>
        <v>99999</v>
      </c>
      <c r="L380" s="242">
        <f t="shared" si="42"/>
        <v>99999</v>
      </c>
      <c r="M380" s="290" t="str">
        <f t="shared" si="47"/>
        <v/>
      </c>
      <c r="N380" s="349"/>
      <c r="O380" s="349"/>
      <c r="P380" s="349"/>
      <c r="Q380" s="350"/>
    </row>
    <row r="381" spans="1:17" ht="16.149999999999999" customHeight="1">
      <c r="A381" s="289" t="s">
        <v>464</v>
      </c>
      <c r="B381" s="289" t="s">
        <v>179</v>
      </c>
      <c r="C381" s="289" t="s">
        <v>182</v>
      </c>
      <c r="D381" s="289" t="str">
        <f t="shared" si="40"/>
        <v>10-1-3</v>
      </c>
      <c r="E381" s="353"/>
      <c r="F381" s="353"/>
      <c r="G381" s="353"/>
      <c r="H381" s="289" t="s">
        <v>465</v>
      </c>
      <c r="I381" s="289" t="str">
        <f>VLOOKUP(D1:D506,PGM!E1:J722,6,0)</f>
        <v/>
      </c>
      <c r="J381" s="352">
        <f>VLOOKUP(D1:D506,'PGM (入力用)'!E1:I7010,5,0)</f>
        <v>0</v>
      </c>
      <c r="K381" s="242">
        <f t="shared" si="41"/>
        <v>99999</v>
      </c>
      <c r="L381" s="242">
        <f t="shared" si="42"/>
        <v>99999</v>
      </c>
      <c r="M381" s="290" t="str">
        <f t="shared" ref="M381:M387" si="48">IF(L381=99999,"",RANK(L381,L$381:L$387,1))</f>
        <v/>
      </c>
      <c r="N381" s="349"/>
      <c r="O381" s="349"/>
      <c r="P381" s="349"/>
      <c r="Q381" s="350"/>
    </row>
    <row r="382" spans="1:17" ht="16.149999999999999" customHeight="1">
      <c r="A382" s="289" t="s">
        <v>464</v>
      </c>
      <c r="B382" s="289" t="s">
        <v>179</v>
      </c>
      <c r="C382" s="289" t="s">
        <v>183</v>
      </c>
      <c r="D382" s="289" t="str">
        <f t="shared" si="40"/>
        <v>10-1-4</v>
      </c>
      <c r="E382" s="349"/>
      <c r="F382" s="353"/>
      <c r="G382" s="353"/>
      <c r="H382" s="289" t="s">
        <v>465</v>
      </c>
      <c r="I382" s="289" t="str">
        <f>VLOOKUP(D1:D506,PGM!E1:J722,6,0)</f>
        <v/>
      </c>
      <c r="J382" s="352">
        <f>VLOOKUP(D1:D506,'PGM (入力用)'!E1:I7010,5,0)</f>
        <v>0</v>
      </c>
      <c r="K382" s="242">
        <f t="shared" si="41"/>
        <v>99999</v>
      </c>
      <c r="L382" s="242">
        <f t="shared" si="42"/>
        <v>99999</v>
      </c>
      <c r="M382" s="290" t="str">
        <f t="shared" si="48"/>
        <v/>
      </c>
      <c r="N382" s="349"/>
      <c r="O382" s="349"/>
      <c r="P382" s="349"/>
      <c r="Q382" s="350"/>
    </row>
    <row r="383" spans="1:17" ht="16.149999999999999" customHeight="1">
      <c r="A383" s="289" t="s">
        <v>464</v>
      </c>
      <c r="B383" s="289" t="s">
        <v>179</v>
      </c>
      <c r="C383" s="289" t="s">
        <v>181</v>
      </c>
      <c r="D383" s="289" t="str">
        <f t="shared" si="40"/>
        <v>10-1-2</v>
      </c>
      <c r="E383" s="353"/>
      <c r="F383" s="353"/>
      <c r="G383" s="353"/>
      <c r="H383" s="289" t="s">
        <v>465</v>
      </c>
      <c r="I383" s="289" t="str">
        <f>VLOOKUP(D1:D506,PGM!E1:J722,6,0)</f>
        <v/>
      </c>
      <c r="J383" s="352">
        <f>VLOOKUP(D1:D506,'PGM (入力用)'!E1:I7010,5,0)</f>
        <v>0</v>
      </c>
      <c r="K383" s="242">
        <f t="shared" si="41"/>
        <v>99999</v>
      </c>
      <c r="L383" s="242">
        <f t="shared" si="42"/>
        <v>99999</v>
      </c>
      <c r="M383" s="290" t="str">
        <f t="shared" si="48"/>
        <v/>
      </c>
      <c r="N383" s="349"/>
      <c r="O383" s="349"/>
      <c r="P383" s="349"/>
      <c r="Q383" s="350"/>
    </row>
    <row r="384" spans="1:17" ht="16.149999999999999" customHeight="1">
      <c r="A384" s="289" t="s">
        <v>464</v>
      </c>
      <c r="B384" s="289" t="s">
        <v>179</v>
      </c>
      <c r="C384" s="289" t="s">
        <v>184</v>
      </c>
      <c r="D384" s="289" t="str">
        <f t="shared" si="40"/>
        <v>10-1-5</v>
      </c>
      <c r="E384" s="349"/>
      <c r="F384" s="349"/>
      <c r="G384" s="349"/>
      <c r="H384" s="289" t="s">
        <v>465</v>
      </c>
      <c r="I384" s="289" t="str">
        <f>VLOOKUP(D1:D506,PGM!E1:J722,6,0)</f>
        <v/>
      </c>
      <c r="J384" s="352">
        <f>VLOOKUP(D1:D506,'PGM (入力用)'!E1:I7010,5,0)</f>
        <v>0</v>
      </c>
      <c r="K384" s="242">
        <f t="shared" si="41"/>
        <v>99999</v>
      </c>
      <c r="L384" s="242">
        <f t="shared" si="42"/>
        <v>99999</v>
      </c>
      <c r="M384" s="290" t="str">
        <f t="shared" si="48"/>
        <v/>
      </c>
      <c r="N384" s="349"/>
      <c r="O384" s="349"/>
      <c r="P384" s="349"/>
      <c r="Q384" s="350"/>
    </row>
    <row r="385" spans="1:17" ht="16.149999999999999" customHeight="1">
      <c r="A385" s="289" t="s">
        <v>464</v>
      </c>
      <c r="B385" s="289" t="s">
        <v>179</v>
      </c>
      <c r="C385" s="289" t="s">
        <v>179</v>
      </c>
      <c r="D385" s="289" t="str">
        <f t="shared" si="40"/>
        <v>10-1-1</v>
      </c>
      <c r="E385" s="349"/>
      <c r="F385" s="349"/>
      <c r="G385" s="349"/>
      <c r="H385" s="289" t="s">
        <v>465</v>
      </c>
      <c r="I385" s="289" t="str">
        <f>VLOOKUP(D1:D506,PGM!E1:J722,6,0)</f>
        <v/>
      </c>
      <c r="J385" s="352">
        <f>VLOOKUP(D1:D506,'PGM (入力用)'!E1:I7010,5,0)</f>
        <v>0</v>
      </c>
      <c r="K385" s="242">
        <f t="shared" si="41"/>
        <v>99999</v>
      </c>
      <c r="L385" s="242">
        <f t="shared" si="42"/>
        <v>99999</v>
      </c>
      <c r="M385" s="290" t="str">
        <f t="shared" si="48"/>
        <v/>
      </c>
      <c r="N385" s="349"/>
      <c r="O385" s="349"/>
      <c r="P385" s="349"/>
      <c r="Q385" s="350"/>
    </row>
    <row r="386" spans="1:17" ht="16.149999999999999" customHeight="1">
      <c r="A386" s="289" t="s">
        <v>464</v>
      </c>
      <c r="B386" s="289" t="s">
        <v>179</v>
      </c>
      <c r="C386" s="289" t="s">
        <v>185</v>
      </c>
      <c r="D386" s="289" t="str">
        <f t="shared" si="40"/>
        <v>10-1-6</v>
      </c>
      <c r="E386" s="349"/>
      <c r="F386" s="349"/>
      <c r="G386" s="349"/>
      <c r="H386" s="289" t="s">
        <v>465</v>
      </c>
      <c r="I386" s="289" t="str">
        <f>VLOOKUP(D1:D506,PGM!E1:J722,6,0)</f>
        <v/>
      </c>
      <c r="J386" s="352">
        <f>VLOOKUP(D1:D506,'PGM (入力用)'!E1:I7010,5,0)</f>
        <v>0</v>
      </c>
      <c r="K386" s="242">
        <f t="shared" si="41"/>
        <v>99999</v>
      </c>
      <c r="L386" s="242">
        <f t="shared" si="42"/>
        <v>99999</v>
      </c>
      <c r="M386" s="290" t="str">
        <f t="shared" si="48"/>
        <v/>
      </c>
      <c r="N386" s="349"/>
      <c r="O386" s="349"/>
      <c r="P386" s="349"/>
      <c r="Q386" s="350"/>
    </row>
    <row r="387" spans="1:17" ht="16.149999999999999" customHeight="1">
      <c r="A387" s="289" t="s">
        <v>464</v>
      </c>
      <c r="B387" s="289" t="s">
        <v>179</v>
      </c>
      <c r="C387" s="289" t="s">
        <v>186</v>
      </c>
      <c r="D387" s="289" t="str">
        <f t="shared" ref="D387:D450" si="49">CONCATENATE(A387,"-",B387,"-",C387)</f>
        <v>10-1-7</v>
      </c>
      <c r="E387" s="349"/>
      <c r="F387" s="349"/>
      <c r="G387" s="349"/>
      <c r="H387" s="289" t="s">
        <v>465</v>
      </c>
      <c r="I387" s="289" t="str">
        <f>VLOOKUP(D1:D506,PGM!E1:J722,6,0)</f>
        <v/>
      </c>
      <c r="J387" s="352">
        <f>VLOOKUP(D1:D506,'PGM (入力用)'!E1:I7010,5,0)</f>
        <v>0</v>
      </c>
      <c r="K387" s="242">
        <f t="shared" ref="K387:K450" si="50">IF(J387&lt;&gt;0,J387,99999)</f>
        <v>99999</v>
      </c>
      <c r="L387" s="242">
        <f t="shared" ref="L387:L450" si="51">K387</f>
        <v>99999</v>
      </c>
      <c r="M387" s="290" t="str">
        <f t="shared" si="48"/>
        <v/>
      </c>
      <c r="N387" s="349"/>
      <c r="O387" s="349"/>
      <c r="P387" s="349"/>
      <c r="Q387" s="350"/>
    </row>
    <row r="388" spans="1:17" ht="16.149999999999999" customHeight="1">
      <c r="A388" s="289" t="s">
        <v>144</v>
      </c>
      <c r="B388" s="289" t="s">
        <v>179</v>
      </c>
      <c r="C388" s="289" t="s">
        <v>182</v>
      </c>
      <c r="D388" s="289" t="str">
        <f t="shared" si="49"/>
        <v>40-1-3</v>
      </c>
      <c r="E388" s="353"/>
      <c r="F388" s="353"/>
      <c r="G388" s="353"/>
      <c r="H388" s="289" t="s">
        <v>466</v>
      </c>
      <c r="I388" s="289" t="str">
        <f>VLOOKUP(D1:D506,PGM!E1:J722,6,0)</f>
        <v/>
      </c>
      <c r="J388" s="352">
        <f>VLOOKUP(D1:D506,'PGM (入力用)'!E1:I7010,5,0)</f>
        <v>0</v>
      </c>
      <c r="K388" s="242">
        <f t="shared" si="50"/>
        <v>99999</v>
      </c>
      <c r="L388" s="242">
        <f t="shared" si="51"/>
        <v>99999</v>
      </c>
      <c r="M388" s="290" t="str">
        <f t="shared" ref="M388:M394" si="52">IF(L388=99999,"",RANK(L388,L$388:L$394,1))</f>
        <v/>
      </c>
      <c r="N388" s="349"/>
      <c r="O388" s="349"/>
      <c r="P388" s="349"/>
      <c r="Q388" s="350"/>
    </row>
    <row r="389" spans="1:17" ht="16.149999999999999" customHeight="1">
      <c r="A389" s="289" t="s">
        <v>144</v>
      </c>
      <c r="B389" s="289" t="s">
        <v>179</v>
      </c>
      <c r="C389" s="289" t="s">
        <v>183</v>
      </c>
      <c r="D389" s="289" t="str">
        <f t="shared" si="49"/>
        <v>40-1-4</v>
      </c>
      <c r="E389" s="349"/>
      <c r="F389" s="353"/>
      <c r="G389" s="353"/>
      <c r="H389" s="289" t="s">
        <v>466</v>
      </c>
      <c r="I389" s="289" t="str">
        <f>VLOOKUP(D1:D506,PGM!E1:J722,6,0)</f>
        <v/>
      </c>
      <c r="J389" s="352">
        <f>VLOOKUP(D1:D506,'PGM (入力用)'!E1:I7010,5,0)</f>
        <v>0</v>
      </c>
      <c r="K389" s="242">
        <f t="shared" si="50"/>
        <v>99999</v>
      </c>
      <c r="L389" s="242">
        <f t="shared" si="51"/>
        <v>99999</v>
      </c>
      <c r="M389" s="290" t="str">
        <f t="shared" si="52"/>
        <v/>
      </c>
      <c r="N389" s="349"/>
      <c r="O389" s="349"/>
      <c r="P389" s="349"/>
      <c r="Q389" s="350"/>
    </row>
    <row r="390" spans="1:17" ht="16.149999999999999" customHeight="1">
      <c r="A390" s="289" t="s">
        <v>144</v>
      </c>
      <c r="B390" s="289" t="s">
        <v>179</v>
      </c>
      <c r="C390" s="289" t="s">
        <v>181</v>
      </c>
      <c r="D390" s="289" t="str">
        <f t="shared" si="49"/>
        <v>40-1-2</v>
      </c>
      <c r="E390" s="349"/>
      <c r="F390" s="353"/>
      <c r="G390" s="353"/>
      <c r="H390" s="289" t="s">
        <v>466</v>
      </c>
      <c r="I390" s="289" t="str">
        <f>VLOOKUP(D1:D506,PGM!E1:J722,6,0)</f>
        <v/>
      </c>
      <c r="J390" s="352">
        <f>VLOOKUP(D1:D506,'PGM (入力用)'!E1:I7010,5,0)</f>
        <v>0</v>
      </c>
      <c r="K390" s="242">
        <f t="shared" si="50"/>
        <v>99999</v>
      </c>
      <c r="L390" s="242">
        <f t="shared" si="51"/>
        <v>99999</v>
      </c>
      <c r="M390" s="290" t="str">
        <f t="shared" si="52"/>
        <v/>
      </c>
      <c r="N390" s="349"/>
      <c r="O390" s="349"/>
      <c r="P390" s="349"/>
      <c r="Q390" s="350"/>
    </row>
    <row r="391" spans="1:17" ht="16.149999999999999" customHeight="1">
      <c r="A391" s="289" t="s">
        <v>144</v>
      </c>
      <c r="B391" s="289" t="s">
        <v>179</v>
      </c>
      <c r="C391" s="289" t="s">
        <v>184</v>
      </c>
      <c r="D391" s="289" t="str">
        <f t="shared" si="49"/>
        <v>40-1-5</v>
      </c>
      <c r="E391" s="353"/>
      <c r="F391" s="353"/>
      <c r="G391" s="353"/>
      <c r="H391" s="289" t="s">
        <v>466</v>
      </c>
      <c r="I391" s="289" t="str">
        <f>VLOOKUP(D1:D506,PGM!E1:J722,6,0)</f>
        <v/>
      </c>
      <c r="J391" s="352">
        <f>VLOOKUP(D1:D506,'PGM (入力用)'!E1:I7010,5,0)</f>
        <v>0</v>
      </c>
      <c r="K391" s="242">
        <f t="shared" si="50"/>
        <v>99999</v>
      </c>
      <c r="L391" s="242">
        <f t="shared" si="51"/>
        <v>99999</v>
      </c>
      <c r="M391" s="290" t="str">
        <f t="shared" si="52"/>
        <v/>
      </c>
      <c r="N391" s="349"/>
      <c r="O391" s="349"/>
      <c r="P391" s="349"/>
      <c r="Q391" s="350"/>
    </row>
    <row r="392" spans="1:17" ht="16.149999999999999" customHeight="1">
      <c r="A392" s="289" t="s">
        <v>144</v>
      </c>
      <c r="B392" s="289" t="s">
        <v>179</v>
      </c>
      <c r="C392" s="289" t="s">
        <v>179</v>
      </c>
      <c r="D392" s="289" t="str">
        <f t="shared" si="49"/>
        <v>40-1-1</v>
      </c>
      <c r="E392" s="349"/>
      <c r="F392" s="349"/>
      <c r="G392" s="349"/>
      <c r="H392" s="289" t="s">
        <v>466</v>
      </c>
      <c r="I392" s="289" t="str">
        <f>VLOOKUP(D1:D506,PGM!E1:J722,6,0)</f>
        <v/>
      </c>
      <c r="J392" s="352">
        <f>VLOOKUP(D1:D506,'PGM (入力用)'!E1:I7010,5,0)</f>
        <v>0</v>
      </c>
      <c r="K392" s="242">
        <f t="shared" si="50"/>
        <v>99999</v>
      </c>
      <c r="L392" s="242">
        <f t="shared" si="51"/>
        <v>99999</v>
      </c>
      <c r="M392" s="290" t="str">
        <f t="shared" si="52"/>
        <v/>
      </c>
      <c r="N392" s="349"/>
      <c r="O392" s="349"/>
      <c r="P392" s="349"/>
      <c r="Q392" s="350"/>
    </row>
    <row r="393" spans="1:17" ht="16.149999999999999" customHeight="1">
      <c r="A393" s="289" t="s">
        <v>144</v>
      </c>
      <c r="B393" s="289" t="s">
        <v>179</v>
      </c>
      <c r="C393" s="289" t="s">
        <v>185</v>
      </c>
      <c r="D393" s="289" t="str">
        <f t="shared" si="49"/>
        <v>40-1-6</v>
      </c>
      <c r="E393" s="349"/>
      <c r="F393" s="349"/>
      <c r="G393" s="349"/>
      <c r="H393" s="289" t="s">
        <v>466</v>
      </c>
      <c r="I393" s="289" t="str">
        <f>VLOOKUP(D1:D506,PGM!E1:J722,6,0)</f>
        <v/>
      </c>
      <c r="J393" s="352">
        <f>VLOOKUP(D1:D506,'PGM (入力用)'!E1:I7010,5,0)</f>
        <v>0</v>
      </c>
      <c r="K393" s="242">
        <f t="shared" si="50"/>
        <v>99999</v>
      </c>
      <c r="L393" s="242">
        <f t="shared" si="51"/>
        <v>99999</v>
      </c>
      <c r="M393" s="290" t="str">
        <f t="shared" si="52"/>
        <v/>
      </c>
      <c r="N393" s="349"/>
      <c r="O393" s="349"/>
      <c r="P393" s="349"/>
      <c r="Q393" s="350"/>
    </row>
    <row r="394" spans="1:17" ht="16.149999999999999" customHeight="1">
      <c r="A394" s="289" t="s">
        <v>144</v>
      </c>
      <c r="B394" s="289" t="s">
        <v>179</v>
      </c>
      <c r="C394" s="289" t="s">
        <v>186</v>
      </c>
      <c r="D394" s="289" t="str">
        <f t="shared" si="49"/>
        <v>40-1-7</v>
      </c>
      <c r="E394" s="349"/>
      <c r="F394" s="349"/>
      <c r="G394" s="349"/>
      <c r="H394" s="289" t="s">
        <v>466</v>
      </c>
      <c r="I394" s="289" t="str">
        <f>VLOOKUP(D1:D506,PGM!E1:J722,6,0)</f>
        <v/>
      </c>
      <c r="J394" s="352">
        <f>VLOOKUP(D1:D506,'PGM (入力用)'!E1:I7010,5,0)</f>
        <v>0</v>
      </c>
      <c r="K394" s="242">
        <f t="shared" si="50"/>
        <v>99999</v>
      </c>
      <c r="L394" s="242">
        <f t="shared" si="51"/>
        <v>99999</v>
      </c>
      <c r="M394" s="290" t="str">
        <f t="shared" si="52"/>
        <v/>
      </c>
      <c r="N394" s="349"/>
      <c r="O394" s="349"/>
      <c r="P394" s="349"/>
      <c r="Q394" s="350"/>
    </row>
    <row r="395" spans="1:17" ht="16.149999999999999" customHeight="1">
      <c r="A395" s="289" t="s">
        <v>146</v>
      </c>
      <c r="B395" s="289" t="s">
        <v>181</v>
      </c>
      <c r="C395" s="289" t="s">
        <v>182</v>
      </c>
      <c r="D395" s="289" t="str">
        <f t="shared" si="49"/>
        <v>18-2-3</v>
      </c>
      <c r="E395" s="354" t="s">
        <v>372</v>
      </c>
      <c r="F395" s="354" t="s">
        <v>585</v>
      </c>
      <c r="G395" s="354" t="s">
        <v>586</v>
      </c>
      <c r="H395" s="289" t="s">
        <v>412</v>
      </c>
      <c r="I395" s="355"/>
      <c r="J395" s="352">
        <f>VLOOKUP(D1:D506,'PGM (入力用)'!E1:I7010,5,0)</f>
        <v>0</v>
      </c>
      <c r="K395" s="242">
        <f t="shared" si="50"/>
        <v>99999</v>
      </c>
      <c r="L395" s="242">
        <f t="shared" si="51"/>
        <v>99999</v>
      </c>
      <c r="M395" s="290" t="str">
        <f t="shared" ref="M395:M408" si="53">IF(L395=99999,"",RANK(L395,L$395:L$408,1))</f>
        <v/>
      </c>
      <c r="N395" s="349"/>
      <c r="O395" s="349"/>
      <c r="P395" s="349"/>
      <c r="Q395" s="350"/>
    </row>
    <row r="396" spans="1:17" ht="16.149999999999999" customHeight="1">
      <c r="A396" s="289" t="s">
        <v>146</v>
      </c>
      <c r="B396" s="289" t="s">
        <v>181</v>
      </c>
      <c r="C396" s="289" t="s">
        <v>183</v>
      </c>
      <c r="D396" s="289" t="str">
        <f t="shared" si="49"/>
        <v>18-2-4</v>
      </c>
      <c r="E396" s="354" t="s">
        <v>372</v>
      </c>
      <c r="F396" s="354" t="s">
        <v>587</v>
      </c>
      <c r="G396" s="354" t="s">
        <v>588</v>
      </c>
      <c r="H396" s="289" t="s">
        <v>412</v>
      </c>
      <c r="I396" s="355"/>
      <c r="J396" s="352">
        <f>VLOOKUP(D1:D506,'PGM (入力用)'!E1:I7010,5,0)</f>
        <v>0</v>
      </c>
      <c r="K396" s="242">
        <f t="shared" si="50"/>
        <v>99999</v>
      </c>
      <c r="L396" s="242">
        <f t="shared" si="51"/>
        <v>99999</v>
      </c>
      <c r="M396" s="290" t="str">
        <f t="shared" si="53"/>
        <v/>
      </c>
      <c r="N396" s="349"/>
      <c r="O396" s="349"/>
      <c r="P396" s="349"/>
      <c r="Q396" s="350"/>
    </row>
    <row r="397" spans="1:17" ht="16.149999999999999" customHeight="1">
      <c r="A397" s="289" t="s">
        <v>146</v>
      </c>
      <c r="B397" s="289" t="s">
        <v>181</v>
      </c>
      <c r="C397" s="289" t="s">
        <v>181</v>
      </c>
      <c r="D397" s="289" t="str">
        <f t="shared" si="49"/>
        <v>18-2-2</v>
      </c>
      <c r="E397" s="354" t="s">
        <v>371</v>
      </c>
      <c r="F397" s="354" t="s">
        <v>23</v>
      </c>
      <c r="G397" s="354" t="s">
        <v>589</v>
      </c>
      <c r="H397" s="289" t="s">
        <v>412</v>
      </c>
      <c r="I397" s="355"/>
      <c r="J397" s="352">
        <f>VLOOKUP(D1:D506,'PGM (入力用)'!E1:I7010,5,0)</f>
        <v>0</v>
      </c>
      <c r="K397" s="242">
        <f t="shared" si="50"/>
        <v>99999</v>
      </c>
      <c r="L397" s="242">
        <f t="shared" si="51"/>
        <v>99999</v>
      </c>
      <c r="M397" s="290" t="str">
        <f t="shared" si="53"/>
        <v/>
      </c>
      <c r="N397" s="349"/>
      <c r="O397" s="349"/>
      <c r="P397" s="349"/>
      <c r="Q397" s="350"/>
    </row>
    <row r="398" spans="1:17" ht="16.149999999999999" customHeight="1">
      <c r="A398" s="289" t="s">
        <v>146</v>
      </c>
      <c r="B398" s="289" t="s">
        <v>181</v>
      </c>
      <c r="C398" s="289" t="s">
        <v>184</v>
      </c>
      <c r="D398" s="289" t="str">
        <f t="shared" si="49"/>
        <v>18-2-5</v>
      </c>
      <c r="E398" s="354" t="s">
        <v>255</v>
      </c>
      <c r="F398" s="354" t="s">
        <v>590</v>
      </c>
      <c r="G398" s="354" t="s">
        <v>591</v>
      </c>
      <c r="H398" s="289" t="s">
        <v>412</v>
      </c>
      <c r="I398" s="355"/>
      <c r="J398" s="352">
        <f>VLOOKUP(D1:D506,'PGM (入力用)'!E1:I7010,5,0)</f>
        <v>0</v>
      </c>
      <c r="K398" s="242">
        <f t="shared" si="50"/>
        <v>99999</v>
      </c>
      <c r="L398" s="242">
        <f t="shared" si="51"/>
        <v>99999</v>
      </c>
      <c r="M398" s="290" t="str">
        <f t="shared" si="53"/>
        <v/>
      </c>
      <c r="N398" s="349"/>
      <c r="O398" s="349"/>
      <c r="P398" s="349"/>
      <c r="Q398" s="350"/>
    </row>
    <row r="399" spans="1:17" ht="16.149999999999999" customHeight="1">
      <c r="A399" s="289" t="s">
        <v>146</v>
      </c>
      <c r="B399" s="289" t="s">
        <v>181</v>
      </c>
      <c r="C399" s="289" t="s">
        <v>179</v>
      </c>
      <c r="D399" s="289" t="str">
        <f t="shared" si="49"/>
        <v>18-2-1</v>
      </c>
      <c r="E399" s="351" t="s">
        <v>180</v>
      </c>
      <c r="F399" s="351" t="s">
        <v>180</v>
      </c>
      <c r="G399" s="351"/>
      <c r="H399" s="289" t="s">
        <v>412</v>
      </c>
      <c r="I399" s="355"/>
      <c r="J399" s="352">
        <f>VLOOKUP(D1:D506,'PGM (入力用)'!E1:I7010,5,0)</f>
        <v>0</v>
      </c>
      <c r="K399" s="242">
        <f t="shared" si="50"/>
        <v>99999</v>
      </c>
      <c r="L399" s="242">
        <f t="shared" si="51"/>
        <v>99999</v>
      </c>
      <c r="M399" s="290" t="str">
        <f t="shared" si="53"/>
        <v/>
      </c>
      <c r="N399" s="349"/>
      <c r="O399" s="349"/>
      <c r="P399" s="349"/>
      <c r="Q399" s="350"/>
    </row>
    <row r="400" spans="1:17" ht="16.149999999999999" customHeight="1">
      <c r="A400" s="289" t="s">
        <v>146</v>
      </c>
      <c r="B400" s="289" t="s">
        <v>181</v>
      </c>
      <c r="C400" s="289" t="s">
        <v>185</v>
      </c>
      <c r="D400" s="289" t="str">
        <f t="shared" si="49"/>
        <v>18-2-6</v>
      </c>
      <c r="E400" s="351" t="s">
        <v>180</v>
      </c>
      <c r="F400" s="351" t="s">
        <v>180</v>
      </c>
      <c r="G400" s="351"/>
      <c r="H400" s="289" t="s">
        <v>412</v>
      </c>
      <c r="I400" s="289" t="str">
        <f>VLOOKUP(D1:D506,PGM!E1:J722,6,0)</f>
        <v/>
      </c>
      <c r="J400" s="352">
        <f>VLOOKUP(D1:D506,'PGM (入力用)'!E1:I7010,5,0)</f>
        <v>0</v>
      </c>
      <c r="K400" s="242">
        <f t="shared" si="50"/>
        <v>99999</v>
      </c>
      <c r="L400" s="242">
        <f t="shared" si="51"/>
        <v>99999</v>
      </c>
      <c r="M400" s="290" t="str">
        <f t="shared" si="53"/>
        <v/>
      </c>
      <c r="N400" s="349"/>
      <c r="O400" s="349"/>
      <c r="P400" s="349"/>
      <c r="Q400" s="350"/>
    </row>
    <row r="401" spans="1:17" ht="16.149999999999999" customHeight="1">
      <c r="A401" s="289" t="s">
        <v>146</v>
      </c>
      <c r="B401" s="289" t="s">
        <v>181</v>
      </c>
      <c r="C401" s="289" t="s">
        <v>186</v>
      </c>
      <c r="D401" s="289" t="str">
        <f t="shared" si="49"/>
        <v>18-2-7</v>
      </c>
      <c r="E401" s="351" t="s">
        <v>180</v>
      </c>
      <c r="F401" s="351" t="s">
        <v>180</v>
      </c>
      <c r="G401" s="351"/>
      <c r="H401" s="289" t="s">
        <v>412</v>
      </c>
      <c r="I401" s="355"/>
      <c r="J401" s="352">
        <f>VLOOKUP(D1:D506,'PGM (入力用)'!E1:I7010,5,0)</f>
        <v>0</v>
      </c>
      <c r="K401" s="242">
        <f t="shared" si="50"/>
        <v>99999</v>
      </c>
      <c r="L401" s="242">
        <f t="shared" si="51"/>
        <v>99999</v>
      </c>
      <c r="M401" s="290" t="str">
        <f t="shared" si="53"/>
        <v/>
      </c>
      <c r="N401" s="349"/>
      <c r="O401" s="349"/>
      <c r="P401" s="349"/>
      <c r="Q401" s="350"/>
    </row>
    <row r="402" spans="1:17" ht="16.149999999999999" customHeight="1">
      <c r="A402" s="289" t="s">
        <v>146</v>
      </c>
      <c r="B402" s="289" t="s">
        <v>179</v>
      </c>
      <c r="C402" s="289" t="s">
        <v>182</v>
      </c>
      <c r="D402" s="289" t="str">
        <f t="shared" si="49"/>
        <v>18-1-3</v>
      </c>
      <c r="E402" s="354" t="s">
        <v>255</v>
      </c>
      <c r="F402" s="354" t="s">
        <v>592</v>
      </c>
      <c r="G402" s="354" t="s">
        <v>593</v>
      </c>
      <c r="H402" s="289" t="s">
        <v>412</v>
      </c>
      <c r="I402" s="355"/>
      <c r="J402" s="352">
        <f>VLOOKUP(D1:D506,'PGM (入力用)'!E1:I7010,5,0)</f>
        <v>0</v>
      </c>
      <c r="K402" s="242">
        <f t="shared" si="50"/>
        <v>99999</v>
      </c>
      <c r="L402" s="242">
        <f t="shared" si="51"/>
        <v>99999</v>
      </c>
      <c r="M402" s="290" t="str">
        <f t="shared" si="53"/>
        <v/>
      </c>
      <c r="N402" s="349"/>
      <c r="O402" s="349"/>
      <c r="P402" s="349"/>
      <c r="Q402" s="350"/>
    </row>
    <row r="403" spans="1:17" ht="16.149999999999999" customHeight="1">
      <c r="A403" s="289" t="s">
        <v>146</v>
      </c>
      <c r="B403" s="289" t="s">
        <v>179</v>
      </c>
      <c r="C403" s="289" t="s">
        <v>183</v>
      </c>
      <c r="D403" s="289" t="str">
        <f t="shared" si="49"/>
        <v>18-1-4</v>
      </c>
      <c r="E403" s="354" t="s">
        <v>255</v>
      </c>
      <c r="F403" s="354" t="s">
        <v>569</v>
      </c>
      <c r="G403" s="354" t="s">
        <v>570</v>
      </c>
      <c r="H403" s="289" t="s">
        <v>412</v>
      </c>
      <c r="I403" s="355"/>
      <c r="J403" s="352">
        <f>VLOOKUP(D1:D506,'PGM (入力用)'!E1:I7010,5,0)</f>
        <v>0</v>
      </c>
      <c r="K403" s="242">
        <f t="shared" si="50"/>
        <v>99999</v>
      </c>
      <c r="L403" s="242">
        <f t="shared" si="51"/>
        <v>99999</v>
      </c>
      <c r="M403" s="290" t="str">
        <f t="shared" si="53"/>
        <v/>
      </c>
      <c r="N403" s="349"/>
      <c r="O403" s="349"/>
      <c r="P403" s="349"/>
      <c r="Q403" s="350"/>
    </row>
    <row r="404" spans="1:17" ht="16.149999999999999" customHeight="1">
      <c r="A404" s="289" t="s">
        <v>146</v>
      </c>
      <c r="B404" s="289" t="s">
        <v>179</v>
      </c>
      <c r="C404" s="289" t="s">
        <v>181</v>
      </c>
      <c r="D404" s="289" t="str">
        <f t="shared" si="49"/>
        <v>18-1-2</v>
      </c>
      <c r="E404" s="354" t="s">
        <v>369</v>
      </c>
      <c r="F404" s="354" t="s">
        <v>594</v>
      </c>
      <c r="G404" s="354" t="s">
        <v>595</v>
      </c>
      <c r="H404" s="289" t="s">
        <v>412</v>
      </c>
      <c r="I404" s="355"/>
      <c r="J404" s="352">
        <f>VLOOKUP(D1:D506,'PGM (入力用)'!E1:I7010,5,0)</f>
        <v>0</v>
      </c>
      <c r="K404" s="242">
        <f t="shared" si="50"/>
        <v>99999</v>
      </c>
      <c r="L404" s="242">
        <f t="shared" si="51"/>
        <v>99999</v>
      </c>
      <c r="M404" s="290" t="str">
        <f t="shared" si="53"/>
        <v/>
      </c>
      <c r="N404" s="349"/>
      <c r="O404" s="349"/>
      <c r="P404" s="349"/>
      <c r="Q404" s="350"/>
    </row>
    <row r="405" spans="1:17" ht="16.149999999999999" customHeight="1">
      <c r="A405" s="289" t="s">
        <v>146</v>
      </c>
      <c r="B405" s="289" t="s">
        <v>179</v>
      </c>
      <c r="C405" s="289" t="s">
        <v>184</v>
      </c>
      <c r="D405" s="289" t="str">
        <f t="shared" si="49"/>
        <v>18-1-5</v>
      </c>
      <c r="E405" s="354" t="s">
        <v>255</v>
      </c>
      <c r="F405" s="354" t="s">
        <v>596</v>
      </c>
      <c r="G405" s="354" t="s">
        <v>597</v>
      </c>
      <c r="H405" s="289" t="s">
        <v>412</v>
      </c>
      <c r="I405" s="355"/>
      <c r="J405" s="352">
        <f>VLOOKUP(D1:D506,'PGM (入力用)'!E1:I7010,5,0)</f>
        <v>0</v>
      </c>
      <c r="K405" s="242">
        <f t="shared" si="50"/>
        <v>99999</v>
      </c>
      <c r="L405" s="242">
        <f t="shared" si="51"/>
        <v>99999</v>
      </c>
      <c r="M405" s="290" t="str">
        <f t="shared" si="53"/>
        <v/>
      </c>
      <c r="N405" s="349"/>
      <c r="O405" s="349"/>
      <c r="P405" s="349"/>
      <c r="Q405" s="350"/>
    </row>
    <row r="406" spans="1:17" ht="16.149999999999999" customHeight="1">
      <c r="A406" s="289" t="s">
        <v>146</v>
      </c>
      <c r="B406" s="289" t="s">
        <v>179</v>
      </c>
      <c r="C406" s="289" t="s">
        <v>179</v>
      </c>
      <c r="D406" s="289" t="str">
        <f t="shared" si="49"/>
        <v>18-1-1</v>
      </c>
      <c r="E406" s="351" t="s">
        <v>180</v>
      </c>
      <c r="F406" s="351" t="s">
        <v>180</v>
      </c>
      <c r="G406" s="351"/>
      <c r="H406" s="289" t="s">
        <v>412</v>
      </c>
      <c r="I406" s="355"/>
      <c r="J406" s="352">
        <f>VLOOKUP(D1:D506,'PGM (入力用)'!E1:I7010,5,0)</f>
        <v>0</v>
      </c>
      <c r="K406" s="242">
        <f t="shared" si="50"/>
        <v>99999</v>
      </c>
      <c r="L406" s="242">
        <f t="shared" si="51"/>
        <v>99999</v>
      </c>
      <c r="M406" s="290" t="str">
        <f t="shared" si="53"/>
        <v/>
      </c>
      <c r="N406" s="349"/>
      <c r="O406" s="349"/>
      <c r="P406" s="349"/>
      <c r="Q406" s="350"/>
    </row>
    <row r="407" spans="1:17" ht="16.149999999999999" customHeight="1">
      <c r="A407" s="289" t="s">
        <v>146</v>
      </c>
      <c r="B407" s="289" t="s">
        <v>179</v>
      </c>
      <c r="C407" s="289" t="s">
        <v>185</v>
      </c>
      <c r="D407" s="289" t="str">
        <f t="shared" si="49"/>
        <v>18-1-6</v>
      </c>
      <c r="E407" s="351" t="s">
        <v>180</v>
      </c>
      <c r="F407" s="351" t="s">
        <v>180</v>
      </c>
      <c r="G407" s="351"/>
      <c r="H407" s="289" t="s">
        <v>412</v>
      </c>
      <c r="I407" s="289" t="str">
        <f>VLOOKUP(D1:D506,PGM!E1:J722,6,0)</f>
        <v/>
      </c>
      <c r="J407" s="352">
        <f>VLOOKUP(D1:D506,'PGM (入力用)'!E1:I7010,5,0)</f>
        <v>0</v>
      </c>
      <c r="K407" s="242">
        <f t="shared" si="50"/>
        <v>99999</v>
      </c>
      <c r="L407" s="242">
        <f t="shared" si="51"/>
        <v>99999</v>
      </c>
      <c r="M407" s="290" t="str">
        <f t="shared" si="53"/>
        <v/>
      </c>
      <c r="N407" s="349"/>
      <c r="O407" s="349"/>
      <c r="P407" s="349"/>
      <c r="Q407" s="350"/>
    </row>
    <row r="408" spans="1:17" ht="16.149999999999999" customHeight="1">
      <c r="A408" s="289" t="s">
        <v>146</v>
      </c>
      <c r="B408" s="289" t="s">
        <v>179</v>
      </c>
      <c r="C408" s="289" t="s">
        <v>186</v>
      </c>
      <c r="D408" s="289" t="str">
        <f t="shared" si="49"/>
        <v>18-1-7</v>
      </c>
      <c r="E408" s="351" t="s">
        <v>180</v>
      </c>
      <c r="F408" s="351" t="s">
        <v>180</v>
      </c>
      <c r="G408" s="351"/>
      <c r="H408" s="289" t="s">
        <v>412</v>
      </c>
      <c r="I408" s="355"/>
      <c r="J408" s="352">
        <f>VLOOKUP(D1:D506,'PGM (入力用)'!E1:I7010,5,0)</f>
        <v>0</v>
      </c>
      <c r="K408" s="242">
        <f t="shared" si="50"/>
        <v>99999</v>
      </c>
      <c r="L408" s="242">
        <f t="shared" si="51"/>
        <v>99999</v>
      </c>
      <c r="M408" s="290" t="str">
        <f t="shared" si="53"/>
        <v/>
      </c>
      <c r="N408" s="349"/>
      <c r="O408" s="349"/>
      <c r="P408" s="349"/>
      <c r="Q408" s="350"/>
    </row>
    <row r="409" spans="1:17" ht="16.149999999999999" customHeight="1">
      <c r="A409" s="289" t="s">
        <v>61</v>
      </c>
      <c r="B409" s="289" t="s">
        <v>179</v>
      </c>
      <c r="C409" s="289" t="s">
        <v>182</v>
      </c>
      <c r="D409" s="289" t="str">
        <f t="shared" si="49"/>
        <v>23-1-3</v>
      </c>
      <c r="E409" s="354" t="s">
        <v>255</v>
      </c>
      <c r="F409" s="354" t="s">
        <v>598</v>
      </c>
      <c r="G409" s="354" t="s">
        <v>599</v>
      </c>
      <c r="H409" s="289" t="s">
        <v>414</v>
      </c>
      <c r="I409" s="289" t="str">
        <f>VLOOKUP(D1:D506,PGM!E1:J722,6,0)</f>
        <v/>
      </c>
      <c r="J409" s="352">
        <f>VLOOKUP(D1:D506,'PGM (入力用)'!E1:I7010,5,0)</f>
        <v>0</v>
      </c>
      <c r="K409" s="242">
        <f t="shared" si="50"/>
        <v>99999</v>
      </c>
      <c r="L409" s="242">
        <f t="shared" si="51"/>
        <v>99999</v>
      </c>
      <c r="M409" s="290" t="str">
        <f t="shared" ref="M409:M415" si="54">IF(L409=99999,"",RANK(L409,L$409:L$415,1))</f>
        <v/>
      </c>
      <c r="N409" s="349"/>
      <c r="O409" s="349"/>
      <c r="P409" s="349"/>
      <c r="Q409" s="350"/>
    </row>
    <row r="410" spans="1:17" ht="16.149999999999999" customHeight="1">
      <c r="A410" s="289" t="s">
        <v>61</v>
      </c>
      <c r="B410" s="289" t="s">
        <v>179</v>
      </c>
      <c r="C410" s="289" t="s">
        <v>183</v>
      </c>
      <c r="D410" s="289" t="str">
        <f t="shared" si="49"/>
        <v>23-1-4</v>
      </c>
      <c r="E410" s="354" t="s">
        <v>255</v>
      </c>
      <c r="F410" s="354" t="s">
        <v>600</v>
      </c>
      <c r="G410" s="354" t="s">
        <v>601</v>
      </c>
      <c r="H410" s="289" t="s">
        <v>414</v>
      </c>
      <c r="I410" s="289" t="str">
        <f>VLOOKUP(D1:D506,PGM!E1:J722,6,0)</f>
        <v/>
      </c>
      <c r="J410" s="352">
        <f>VLOOKUP(D1:D506,'PGM (入力用)'!E1:I7010,5,0)</f>
        <v>0</v>
      </c>
      <c r="K410" s="242">
        <f t="shared" si="50"/>
        <v>99999</v>
      </c>
      <c r="L410" s="242">
        <f t="shared" si="51"/>
        <v>99999</v>
      </c>
      <c r="M410" s="290" t="str">
        <f t="shared" si="54"/>
        <v/>
      </c>
      <c r="N410" s="349"/>
      <c r="O410" s="349"/>
      <c r="P410" s="349"/>
      <c r="Q410" s="350"/>
    </row>
    <row r="411" spans="1:17" ht="16.149999999999999" customHeight="1">
      <c r="A411" s="289" t="s">
        <v>61</v>
      </c>
      <c r="B411" s="289" t="s">
        <v>179</v>
      </c>
      <c r="C411" s="289" t="s">
        <v>181</v>
      </c>
      <c r="D411" s="289" t="str">
        <f t="shared" si="49"/>
        <v>23-1-2</v>
      </c>
      <c r="E411" s="354" t="s">
        <v>372</v>
      </c>
      <c r="F411" s="354" t="s">
        <v>602</v>
      </c>
      <c r="G411" s="354" t="s">
        <v>603</v>
      </c>
      <c r="H411" s="289" t="s">
        <v>414</v>
      </c>
      <c r="I411" s="289" t="str">
        <f>VLOOKUP(D1:D506,PGM!E1:J722,6,0)</f>
        <v/>
      </c>
      <c r="J411" s="352">
        <f>VLOOKUP(D1:D506,'PGM (入力用)'!E1:I7010,5,0)</f>
        <v>0</v>
      </c>
      <c r="K411" s="242">
        <f t="shared" si="50"/>
        <v>99999</v>
      </c>
      <c r="L411" s="242">
        <f t="shared" si="51"/>
        <v>99999</v>
      </c>
      <c r="M411" s="290" t="str">
        <f t="shared" si="54"/>
        <v/>
      </c>
      <c r="N411" s="349"/>
      <c r="O411" s="349"/>
      <c r="P411" s="349"/>
      <c r="Q411" s="350"/>
    </row>
    <row r="412" spans="1:17" ht="16.149999999999999" customHeight="1">
      <c r="A412" s="289" t="s">
        <v>61</v>
      </c>
      <c r="B412" s="289" t="s">
        <v>179</v>
      </c>
      <c r="C412" s="289" t="s">
        <v>184</v>
      </c>
      <c r="D412" s="289" t="str">
        <f t="shared" si="49"/>
        <v>23-1-5</v>
      </c>
      <c r="E412" s="289" t="s">
        <v>180</v>
      </c>
      <c r="F412" s="289" t="s">
        <v>180</v>
      </c>
      <c r="G412" s="349"/>
      <c r="H412" s="289" t="s">
        <v>414</v>
      </c>
      <c r="I412" s="289" t="str">
        <f>VLOOKUP(D1:D506,PGM!E1:J722,6,0)</f>
        <v/>
      </c>
      <c r="J412" s="352">
        <f>VLOOKUP(D1:D506,'PGM (入力用)'!E1:I7010,5,0)</f>
        <v>0</v>
      </c>
      <c r="K412" s="242">
        <f t="shared" si="50"/>
        <v>99999</v>
      </c>
      <c r="L412" s="242">
        <f t="shared" si="51"/>
        <v>99999</v>
      </c>
      <c r="M412" s="290" t="str">
        <f t="shared" si="54"/>
        <v/>
      </c>
      <c r="N412" s="349"/>
      <c r="O412" s="349"/>
      <c r="P412" s="349"/>
      <c r="Q412" s="350"/>
    </row>
    <row r="413" spans="1:17" ht="16.149999999999999" customHeight="1">
      <c r="A413" s="289" t="s">
        <v>61</v>
      </c>
      <c r="B413" s="289" t="s">
        <v>179</v>
      </c>
      <c r="C413" s="289" t="s">
        <v>179</v>
      </c>
      <c r="D413" s="289" t="str">
        <f t="shared" si="49"/>
        <v>23-1-1</v>
      </c>
      <c r="E413" s="289" t="s">
        <v>180</v>
      </c>
      <c r="F413" s="289" t="s">
        <v>180</v>
      </c>
      <c r="G413" s="349"/>
      <c r="H413" s="289" t="s">
        <v>414</v>
      </c>
      <c r="I413" s="289" t="str">
        <f>VLOOKUP(D1:D506,PGM!E1:J722,6,0)</f>
        <v/>
      </c>
      <c r="J413" s="352">
        <f>VLOOKUP(D1:D506,'PGM (入力用)'!E1:I7010,5,0)</f>
        <v>0</v>
      </c>
      <c r="K413" s="242">
        <f t="shared" si="50"/>
        <v>99999</v>
      </c>
      <c r="L413" s="242">
        <f t="shared" si="51"/>
        <v>99999</v>
      </c>
      <c r="M413" s="290" t="str">
        <f t="shared" si="54"/>
        <v/>
      </c>
      <c r="N413" s="349"/>
      <c r="O413" s="349"/>
      <c r="P413" s="349"/>
      <c r="Q413" s="350"/>
    </row>
    <row r="414" spans="1:17" ht="16.149999999999999" customHeight="1">
      <c r="A414" s="289" t="s">
        <v>61</v>
      </c>
      <c r="B414" s="289" t="s">
        <v>179</v>
      </c>
      <c r="C414" s="289" t="s">
        <v>185</v>
      </c>
      <c r="D414" s="289" t="str">
        <f t="shared" si="49"/>
        <v>23-1-6</v>
      </c>
      <c r="E414" s="289" t="s">
        <v>180</v>
      </c>
      <c r="F414" s="289" t="s">
        <v>180</v>
      </c>
      <c r="G414" s="349"/>
      <c r="H414" s="289" t="s">
        <v>414</v>
      </c>
      <c r="I414" s="289" t="str">
        <f>VLOOKUP(D1:D506,PGM!E1:J722,6,0)</f>
        <v/>
      </c>
      <c r="J414" s="352">
        <f>VLOOKUP(D1:D506,'PGM (入力用)'!E1:I7010,5,0)</f>
        <v>0</v>
      </c>
      <c r="K414" s="242">
        <f t="shared" si="50"/>
        <v>99999</v>
      </c>
      <c r="L414" s="242">
        <f t="shared" si="51"/>
        <v>99999</v>
      </c>
      <c r="M414" s="290" t="str">
        <f t="shared" si="54"/>
        <v/>
      </c>
      <c r="N414" s="349"/>
      <c r="O414" s="349"/>
      <c r="P414" s="349"/>
      <c r="Q414" s="350"/>
    </row>
    <row r="415" spans="1:17" ht="16.149999999999999" customHeight="1">
      <c r="A415" s="289" t="s">
        <v>61</v>
      </c>
      <c r="B415" s="289" t="s">
        <v>179</v>
      </c>
      <c r="C415" s="289" t="s">
        <v>186</v>
      </c>
      <c r="D415" s="289" t="str">
        <f t="shared" si="49"/>
        <v>23-1-7</v>
      </c>
      <c r="E415" s="349"/>
      <c r="F415" s="349"/>
      <c r="G415" s="349"/>
      <c r="H415" s="289" t="s">
        <v>414</v>
      </c>
      <c r="I415" s="289" t="str">
        <f>VLOOKUP(D1:D506,PGM!E1:J722,6,0)</f>
        <v/>
      </c>
      <c r="J415" s="352">
        <f>VLOOKUP(D1:D506,'PGM (入力用)'!E1:I7010,5,0)</f>
        <v>0</v>
      </c>
      <c r="K415" s="242">
        <f t="shared" si="50"/>
        <v>99999</v>
      </c>
      <c r="L415" s="242">
        <f t="shared" si="51"/>
        <v>99999</v>
      </c>
      <c r="M415" s="290" t="str">
        <f t="shared" si="54"/>
        <v/>
      </c>
      <c r="N415" s="349"/>
      <c r="O415" s="349"/>
      <c r="P415" s="349"/>
      <c r="Q415" s="350"/>
    </row>
    <row r="416" spans="1:17" ht="16.149999999999999" customHeight="1">
      <c r="A416" s="289" t="s">
        <v>123</v>
      </c>
      <c r="B416" s="289" t="s">
        <v>181</v>
      </c>
      <c r="C416" s="289" t="s">
        <v>182</v>
      </c>
      <c r="D416" s="289" t="str">
        <f t="shared" si="49"/>
        <v>35-2-3</v>
      </c>
      <c r="E416" s="349"/>
      <c r="F416" s="349"/>
      <c r="G416" s="349"/>
      <c r="H416" s="289" t="s">
        <v>418</v>
      </c>
      <c r="I416" s="289" t="str">
        <f>VLOOKUP(D1:D506,PGM!E1:J722,6,0)</f>
        <v/>
      </c>
      <c r="J416" s="352">
        <f>VLOOKUP(D1:D506,'PGM (入力用)'!E1:I7010,5,0)</f>
        <v>0</v>
      </c>
      <c r="K416" s="242">
        <f t="shared" si="50"/>
        <v>99999</v>
      </c>
      <c r="L416" s="242">
        <f t="shared" si="51"/>
        <v>99999</v>
      </c>
      <c r="M416" s="290" t="str">
        <f t="shared" ref="M416:M429" si="55">IF(L416=99999,"",RANK(L416,L$416:L$429,1))</f>
        <v/>
      </c>
      <c r="N416" s="349"/>
      <c r="O416" s="349"/>
      <c r="P416" s="349"/>
      <c r="Q416" s="350"/>
    </row>
    <row r="417" spans="1:17" ht="16.149999999999999" customHeight="1">
      <c r="A417" s="289" t="s">
        <v>123</v>
      </c>
      <c r="B417" s="289" t="s">
        <v>181</v>
      </c>
      <c r="C417" s="289" t="s">
        <v>183</v>
      </c>
      <c r="D417" s="289" t="str">
        <f t="shared" si="49"/>
        <v>35-2-4</v>
      </c>
      <c r="E417" s="349"/>
      <c r="F417" s="349"/>
      <c r="G417" s="349"/>
      <c r="H417" s="289" t="s">
        <v>418</v>
      </c>
      <c r="I417" s="289" t="str">
        <f>VLOOKUP(D1:D506,PGM!E1:J722,6,0)</f>
        <v/>
      </c>
      <c r="J417" s="352">
        <f>VLOOKUP(D1:D506,'PGM (入力用)'!E1:I7010,5,0)</f>
        <v>0</v>
      </c>
      <c r="K417" s="242">
        <f t="shared" si="50"/>
        <v>99999</v>
      </c>
      <c r="L417" s="242">
        <f t="shared" si="51"/>
        <v>99999</v>
      </c>
      <c r="M417" s="290" t="str">
        <f t="shared" si="55"/>
        <v/>
      </c>
      <c r="N417" s="349"/>
      <c r="O417" s="349"/>
      <c r="P417" s="349"/>
      <c r="Q417" s="350"/>
    </row>
    <row r="418" spans="1:17" ht="16.149999999999999" customHeight="1">
      <c r="A418" s="289" t="s">
        <v>123</v>
      </c>
      <c r="B418" s="289" t="s">
        <v>181</v>
      </c>
      <c r="C418" s="289" t="s">
        <v>181</v>
      </c>
      <c r="D418" s="289" t="str">
        <f t="shared" si="49"/>
        <v>35-2-2</v>
      </c>
      <c r="E418" s="349"/>
      <c r="F418" s="349"/>
      <c r="G418" s="349"/>
      <c r="H418" s="289" t="s">
        <v>418</v>
      </c>
      <c r="I418" s="289" t="str">
        <f>VLOOKUP(D1:D506,PGM!E1:J722,6,0)</f>
        <v/>
      </c>
      <c r="J418" s="352">
        <f>VLOOKUP(D1:D506,'PGM (入力用)'!E1:I7010,5,0)</f>
        <v>0</v>
      </c>
      <c r="K418" s="242">
        <f t="shared" si="50"/>
        <v>99999</v>
      </c>
      <c r="L418" s="242">
        <f t="shared" si="51"/>
        <v>99999</v>
      </c>
      <c r="M418" s="290" t="str">
        <f t="shared" si="55"/>
        <v/>
      </c>
      <c r="N418" s="349"/>
      <c r="O418" s="349"/>
      <c r="P418" s="349"/>
      <c r="Q418" s="350"/>
    </row>
    <row r="419" spans="1:17" ht="16.149999999999999" customHeight="1">
      <c r="A419" s="289" t="s">
        <v>123</v>
      </c>
      <c r="B419" s="289" t="s">
        <v>181</v>
      </c>
      <c r="C419" s="289" t="s">
        <v>184</v>
      </c>
      <c r="D419" s="289" t="str">
        <f t="shared" si="49"/>
        <v>35-2-5</v>
      </c>
      <c r="E419" s="349"/>
      <c r="F419" s="289"/>
      <c r="G419" s="289"/>
      <c r="H419" s="289" t="s">
        <v>418</v>
      </c>
      <c r="I419" s="289" t="str">
        <f>VLOOKUP(D1:D506,PGM!E1:J722,6,0)</f>
        <v/>
      </c>
      <c r="J419" s="352">
        <f>VLOOKUP(D1:D506,'PGM (入力用)'!E1:I7010,5,0)</f>
        <v>0</v>
      </c>
      <c r="K419" s="242">
        <f t="shared" si="50"/>
        <v>99999</v>
      </c>
      <c r="L419" s="242">
        <f t="shared" si="51"/>
        <v>99999</v>
      </c>
      <c r="M419" s="290" t="str">
        <f t="shared" si="55"/>
        <v/>
      </c>
      <c r="N419" s="349"/>
      <c r="O419" s="349"/>
      <c r="P419" s="349"/>
      <c r="Q419" s="350"/>
    </row>
    <row r="420" spans="1:17" ht="16.149999999999999" customHeight="1">
      <c r="A420" s="289" t="s">
        <v>123</v>
      </c>
      <c r="B420" s="289" t="s">
        <v>181</v>
      </c>
      <c r="C420" s="289" t="s">
        <v>179</v>
      </c>
      <c r="D420" s="289" t="str">
        <f t="shared" si="49"/>
        <v>35-2-1</v>
      </c>
      <c r="E420" s="349"/>
      <c r="F420" s="289"/>
      <c r="G420" s="289"/>
      <c r="H420" s="289" t="s">
        <v>418</v>
      </c>
      <c r="I420" s="289" t="str">
        <f>VLOOKUP(D1:D506,PGM!E1:J722,6,0)</f>
        <v/>
      </c>
      <c r="J420" s="352">
        <f>VLOOKUP(D1:D506,'PGM (入力用)'!E1:I7010,5,0)</f>
        <v>0</v>
      </c>
      <c r="K420" s="242">
        <f t="shared" si="50"/>
        <v>99999</v>
      </c>
      <c r="L420" s="242">
        <f t="shared" si="51"/>
        <v>99999</v>
      </c>
      <c r="M420" s="290" t="str">
        <f t="shared" si="55"/>
        <v/>
      </c>
      <c r="N420" s="349"/>
      <c r="O420" s="349"/>
      <c r="P420" s="349"/>
      <c r="Q420" s="350"/>
    </row>
    <row r="421" spans="1:17" ht="16.149999999999999" customHeight="1">
      <c r="A421" s="289" t="s">
        <v>123</v>
      </c>
      <c r="B421" s="289" t="s">
        <v>181</v>
      </c>
      <c r="C421" s="289" t="s">
        <v>185</v>
      </c>
      <c r="D421" s="289" t="str">
        <f t="shared" si="49"/>
        <v>35-2-6</v>
      </c>
      <c r="E421" s="349"/>
      <c r="F421" s="349"/>
      <c r="G421" s="349"/>
      <c r="H421" s="289" t="s">
        <v>418</v>
      </c>
      <c r="I421" s="289" t="str">
        <f>VLOOKUP(D1:D506,PGM!E1:J722,6,0)</f>
        <v/>
      </c>
      <c r="J421" s="352">
        <f>VLOOKUP(D1:D506,'PGM (入力用)'!E1:I7010,5,0)</f>
        <v>0</v>
      </c>
      <c r="K421" s="242">
        <f t="shared" si="50"/>
        <v>99999</v>
      </c>
      <c r="L421" s="242">
        <f t="shared" si="51"/>
        <v>99999</v>
      </c>
      <c r="M421" s="290" t="str">
        <f t="shared" si="55"/>
        <v/>
      </c>
      <c r="N421" s="349"/>
      <c r="O421" s="349"/>
      <c r="P421" s="349"/>
      <c r="Q421" s="350"/>
    </row>
    <row r="422" spans="1:17" ht="16.149999999999999" customHeight="1">
      <c r="A422" s="289" t="s">
        <v>123</v>
      </c>
      <c r="B422" s="289" t="s">
        <v>181</v>
      </c>
      <c r="C422" s="289" t="s">
        <v>186</v>
      </c>
      <c r="D422" s="289" t="str">
        <f t="shared" si="49"/>
        <v>35-2-7</v>
      </c>
      <c r="E422" s="349"/>
      <c r="F422" s="349"/>
      <c r="G422" s="349"/>
      <c r="H422" s="289" t="s">
        <v>418</v>
      </c>
      <c r="I422" s="289" t="str">
        <f>VLOOKUP(D1:D506,PGM!E1:J722,6,0)</f>
        <v/>
      </c>
      <c r="J422" s="352">
        <f>VLOOKUP(D1:D506,'PGM (入力用)'!E1:I7010,5,0)</f>
        <v>0</v>
      </c>
      <c r="K422" s="242">
        <f t="shared" si="50"/>
        <v>99999</v>
      </c>
      <c r="L422" s="242">
        <f t="shared" si="51"/>
        <v>99999</v>
      </c>
      <c r="M422" s="290" t="str">
        <f t="shared" si="55"/>
        <v/>
      </c>
      <c r="N422" s="349"/>
      <c r="O422" s="349"/>
      <c r="P422" s="349"/>
      <c r="Q422" s="350"/>
    </row>
    <row r="423" spans="1:17" ht="16.149999999999999" customHeight="1">
      <c r="A423" s="289" t="s">
        <v>123</v>
      </c>
      <c r="B423" s="289" t="s">
        <v>179</v>
      </c>
      <c r="C423" s="289" t="s">
        <v>182</v>
      </c>
      <c r="D423" s="289" t="str">
        <f t="shared" si="49"/>
        <v>35-1-3</v>
      </c>
      <c r="E423" s="354" t="s">
        <v>255</v>
      </c>
      <c r="F423" s="354" t="s">
        <v>604</v>
      </c>
      <c r="G423" s="354" t="s">
        <v>605</v>
      </c>
      <c r="H423" s="289" t="s">
        <v>418</v>
      </c>
      <c r="I423" s="289" t="str">
        <f>VLOOKUP(D1:D506,PGM!E1:J722,6,0)</f>
        <v/>
      </c>
      <c r="J423" s="352">
        <f>VLOOKUP(D1:D506,'PGM (入力用)'!E1:I7010,5,0)</f>
        <v>0</v>
      </c>
      <c r="K423" s="242">
        <f t="shared" si="50"/>
        <v>99999</v>
      </c>
      <c r="L423" s="242">
        <f t="shared" si="51"/>
        <v>99999</v>
      </c>
      <c r="M423" s="290" t="str">
        <f t="shared" si="55"/>
        <v/>
      </c>
      <c r="N423" s="349"/>
      <c r="O423" s="349"/>
      <c r="P423" s="349"/>
      <c r="Q423" s="350"/>
    </row>
    <row r="424" spans="1:17" ht="16.149999999999999" customHeight="1">
      <c r="A424" s="289" t="s">
        <v>123</v>
      </c>
      <c r="B424" s="289" t="s">
        <v>179</v>
      </c>
      <c r="C424" s="289" t="s">
        <v>183</v>
      </c>
      <c r="D424" s="289" t="str">
        <f t="shared" si="49"/>
        <v>35-1-4</v>
      </c>
      <c r="E424" s="354" t="s">
        <v>255</v>
      </c>
      <c r="F424" s="354" t="s">
        <v>600</v>
      </c>
      <c r="G424" s="354" t="s">
        <v>601</v>
      </c>
      <c r="H424" s="289" t="s">
        <v>418</v>
      </c>
      <c r="I424" s="289" t="str">
        <f>VLOOKUP(D1:D506,PGM!E1:J722,6,0)</f>
        <v/>
      </c>
      <c r="J424" s="352">
        <f>VLOOKUP(D1:D506,'PGM (入力用)'!E1:I7010,5,0)</f>
        <v>0</v>
      </c>
      <c r="K424" s="242">
        <f t="shared" si="50"/>
        <v>99999</v>
      </c>
      <c r="L424" s="242">
        <f t="shared" si="51"/>
        <v>99999</v>
      </c>
      <c r="M424" s="290" t="str">
        <f t="shared" si="55"/>
        <v/>
      </c>
      <c r="N424" s="349"/>
      <c r="O424" s="349"/>
      <c r="P424" s="349"/>
      <c r="Q424" s="350"/>
    </row>
    <row r="425" spans="1:17" ht="16.149999999999999" customHeight="1">
      <c r="A425" s="289" t="s">
        <v>123</v>
      </c>
      <c r="B425" s="289" t="s">
        <v>179</v>
      </c>
      <c r="C425" s="289" t="s">
        <v>181</v>
      </c>
      <c r="D425" s="289" t="str">
        <f t="shared" si="49"/>
        <v>35-1-2</v>
      </c>
      <c r="E425" s="354" t="s">
        <v>369</v>
      </c>
      <c r="F425" s="354" t="s">
        <v>630</v>
      </c>
      <c r="G425" s="354" t="s">
        <v>595</v>
      </c>
      <c r="H425" s="289" t="s">
        <v>418</v>
      </c>
      <c r="I425" s="289" t="str">
        <f>VLOOKUP(D1:D506,PGM!E1:J722,6,0)</f>
        <v/>
      </c>
      <c r="J425" s="352">
        <f>VLOOKUP(D1:D506,'PGM (入力用)'!E1:I7010,5,0)</f>
        <v>0</v>
      </c>
      <c r="K425" s="242">
        <f t="shared" si="50"/>
        <v>99999</v>
      </c>
      <c r="L425" s="242">
        <f t="shared" si="51"/>
        <v>99999</v>
      </c>
      <c r="M425" s="290" t="str">
        <f t="shared" si="55"/>
        <v/>
      </c>
      <c r="N425" s="349"/>
      <c r="O425" s="349"/>
      <c r="P425" s="349"/>
      <c r="Q425" s="350"/>
    </row>
    <row r="426" spans="1:17" ht="16.149999999999999" customHeight="1">
      <c r="A426" s="289" t="s">
        <v>123</v>
      </c>
      <c r="B426" s="289" t="s">
        <v>179</v>
      </c>
      <c r="C426" s="289" t="s">
        <v>184</v>
      </c>
      <c r="D426" s="289" t="str">
        <f t="shared" si="49"/>
        <v>35-1-5</v>
      </c>
      <c r="E426" s="354" t="s">
        <v>180</v>
      </c>
      <c r="F426" s="354" t="s">
        <v>180</v>
      </c>
      <c r="G426" s="361"/>
      <c r="H426" s="289" t="s">
        <v>418</v>
      </c>
      <c r="I426" s="289" t="str">
        <f>VLOOKUP(D1:D506,PGM!E1:J722,6,0)</f>
        <v/>
      </c>
      <c r="J426" s="352">
        <f>VLOOKUP(D1:D506,'PGM (入力用)'!E1:I7010,5,0)</f>
        <v>0</v>
      </c>
      <c r="K426" s="242">
        <f t="shared" si="50"/>
        <v>99999</v>
      </c>
      <c r="L426" s="242">
        <f t="shared" si="51"/>
        <v>99999</v>
      </c>
      <c r="M426" s="290" t="str">
        <f t="shared" si="55"/>
        <v/>
      </c>
      <c r="N426" s="349"/>
      <c r="O426" s="349"/>
      <c r="P426" s="349"/>
      <c r="Q426" s="350"/>
    </row>
    <row r="427" spans="1:17" ht="16.149999999999999" customHeight="1">
      <c r="A427" s="289" t="s">
        <v>123</v>
      </c>
      <c r="B427" s="289" t="s">
        <v>179</v>
      </c>
      <c r="C427" s="289" t="s">
        <v>179</v>
      </c>
      <c r="D427" s="289" t="str">
        <f t="shared" si="49"/>
        <v>35-1-1</v>
      </c>
      <c r="E427" s="354" t="s">
        <v>180</v>
      </c>
      <c r="F427" s="354" t="s">
        <v>180</v>
      </c>
      <c r="G427" s="361"/>
      <c r="H427" s="289" t="s">
        <v>418</v>
      </c>
      <c r="I427" s="289" t="str">
        <f>VLOOKUP(D1:D506,PGM!E1:J722,6,0)</f>
        <v/>
      </c>
      <c r="J427" s="352">
        <f>VLOOKUP(D1:D506,'PGM (入力用)'!E1:I7010,5,0)</f>
        <v>0</v>
      </c>
      <c r="K427" s="242">
        <f t="shared" si="50"/>
        <v>99999</v>
      </c>
      <c r="L427" s="242">
        <f t="shared" si="51"/>
        <v>99999</v>
      </c>
      <c r="M427" s="290" t="str">
        <f t="shared" si="55"/>
        <v/>
      </c>
      <c r="N427" s="349"/>
      <c r="O427" s="349"/>
      <c r="P427" s="349"/>
      <c r="Q427" s="350"/>
    </row>
    <row r="428" spans="1:17" ht="16.149999999999999" customHeight="1">
      <c r="A428" s="289" t="s">
        <v>123</v>
      </c>
      <c r="B428" s="289" t="s">
        <v>179</v>
      </c>
      <c r="C428" s="289" t="s">
        <v>185</v>
      </c>
      <c r="D428" s="289" t="str">
        <f t="shared" si="49"/>
        <v>35-1-6</v>
      </c>
      <c r="E428" s="354" t="s">
        <v>180</v>
      </c>
      <c r="F428" s="354" t="s">
        <v>180</v>
      </c>
      <c r="G428" s="361"/>
      <c r="H428" s="289" t="s">
        <v>418</v>
      </c>
      <c r="I428" s="289" t="str">
        <f>VLOOKUP(D1:D506,PGM!E1:J722,6,0)</f>
        <v/>
      </c>
      <c r="J428" s="352">
        <f>VLOOKUP(D1:D506,'PGM (入力用)'!E1:I7010,5,0)</f>
        <v>0</v>
      </c>
      <c r="K428" s="242">
        <f t="shared" si="50"/>
        <v>99999</v>
      </c>
      <c r="L428" s="242">
        <f t="shared" si="51"/>
        <v>99999</v>
      </c>
      <c r="M428" s="290" t="str">
        <f t="shared" si="55"/>
        <v/>
      </c>
      <c r="N428" s="349"/>
      <c r="O428" s="349"/>
      <c r="P428" s="349"/>
      <c r="Q428" s="350"/>
    </row>
    <row r="429" spans="1:17" ht="16.149999999999999" customHeight="1">
      <c r="A429" s="289" t="s">
        <v>123</v>
      </c>
      <c r="B429" s="289" t="s">
        <v>179</v>
      </c>
      <c r="C429" s="289" t="s">
        <v>186</v>
      </c>
      <c r="D429" s="289" t="str">
        <f t="shared" si="49"/>
        <v>35-1-7</v>
      </c>
      <c r="E429" s="354" t="s">
        <v>180</v>
      </c>
      <c r="F429" s="354" t="s">
        <v>180</v>
      </c>
      <c r="G429" s="361"/>
      <c r="H429" s="289" t="s">
        <v>418</v>
      </c>
      <c r="I429" s="289" t="str">
        <f>VLOOKUP(D1:D506,PGM!E1:J722,6,0)</f>
        <v/>
      </c>
      <c r="J429" s="352">
        <f>VLOOKUP(D1:D506,'PGM (入力用)'!E1:I7010,5,0)</f>
        <v>0</v>
      </c>
      <c r="K429" s="242">
        <f t="shared" si="50"/>
        <v>99999</v>
      </c>
      <c r="L429" s="242">
        <f t="shared" si="51"/>
        <v>99999</v>
      </c>
      <c r="M429" s="290" t="str">
        <f t="shared" si="55"/>
        <v/>
      </c>
      <c r="N429" s="349"/>
      <c r="O429" s="349"/>
      <c r="P429" s="349"/>
      <c r="Q429" s="350"/>
    </row>
    <row r="430" spans="1:17" ht="16.149999999999999" customHeight="1">
      <c r="A430" s="289" t="s">
        <v>103</v>
      </c>
      <c r="B430" s="289" t="s">
        <v>181</v>
      </c>
      <c r="C430" s="289" t="s">
        <v>182</v>
      </c>
      <c r="D430" s="289" t="str">
        <f t="shared" si="49"/>
        <v>30-2-3</v>
      </c>
      <c r="E430" s="351" t="s">
        <v>255</v>
      </c>
      <c r="F430" s="354" t="s">
        <v>590</v>
      </c>
      <c r="G430" s="354" t="s">
        <v>591</v>
      </c>
      <c r="H430" s="289" t="s">
        <v>416</v>
      </c>
      <c r="I430" s="355"/>
      <c r="J430" s="352">
        <f>VLOOKUP(D1:D506,'PGM (入力用)'!E1:I7010,5,0)</f>
        <v>0</v>
      </c>
      <c r="K430" s="242">
        <f t="shared" si="50"/>
        <v>99999</v>
      </c>
      <c r="L430" s="242">
        <f t="shared" si="51"/>
        <v>99999</v>
      </c>
      <c r="M430" s="290" t="str">
        <f t="shared" ref="M430:M439" si="56">IF(L430=99999,"",RANK(L430,L$430:L$443,1))</f>
        <v/>
      </c>
      <c r="N430" s="349"/>
      <c r="O430" s="349"/>
      <c r="P430" s="349"/>
      <c r="Q430" s="350"/>
    </row>
    <row r="431" spans="1:17" ht="16.149999999999999" customHeight="1">
      <c r="A431" s="289" t="s">
        <v>103</v>
      </c>
      <c r="B431" s="289" t="s">
        <v>181</v>
      </c>
      <c r="C431" s="289" t="s">
        <v>183</v>
      </c>
      <c r="D431" s="289" t="str">
        <f t="shared" si="49"/>
        <v>30-2-4</v>
      </c>
      <c r="E431" s="354" t="s">
        <v>372</v>
      </c>
      <c r="F431" s="354" t="s">
        <v>585</v>
      </c>
      <c r="G431" s="354" t="s">
        <v>586</v>
      </c>
      <c r="H431" s="289" t="s">
        <v>416</v>
      </c>
      <c r="I431" s="355"/>
      <c r="J431" s="352">
        <f>VLOOKUP(D1:D506,'PGM (入力用)'!E1:I7010,5,0)</f>
        <v>0</v>
      </c>
      <c r="K431" s="242">
        <f t="shared" si="50"/>
        <v>99999</v>
      </c>
      <c r="L431" s="242">
        <f t="shared" si="51"/>
        <v>99999</v>
      </c>
      <c r="M431" s="290" t="str">
        <f t="shared" si="56"/>
        <v/>
      </c>
      <c r="N431" s="349"/>
      <c r="O431" s="349"/>
      <c r="P431" s="349"/>
      <c r="Q431" s="350"/>
    </row>
    <row r="432" spans="1:17" ht="16.149999999999999" customHeight="1">
      <c r="A432" s="289" t="s">
        <v>103</v>
      </c>
      <c r="B432" s="289" t="s">
        <v>181</v>
      </c>
      <c r="C432" s="289" t="s">
        <v>181</v>
      </c>
      <c r="D432" s="289" t="str">
        <f t="shared" si="49"/>
        <v>30-2-2</v>
      </c>
      <c r="E432" s="354" t="s">
        <v>372</v>
      </c>
      <c r="F432" s="354" t="s">
        <v>587</v>
      </c>
      <c r="G432" s="354" t="s">
        <v>588</v>
      </c>
      <c r="H432" s="289" t="s">
        <v>416</v>
      </c>
      <c r="I432" s="355"/>
      <c r="J432" s="352">
        <f>VLOOKUP(D1:D506,'PGM (入力用)'!E1:I7010,5,0)</f>
        <v>0</v>
      </c>
      <c r="K432" s="242">
        <f t="shared" si="50"/>
        <v>99999</v>
      </c>
      <c r="L432" s="242">
        <f t="shared" si="51"/>
        <v>99999</v>
      </c>
      <c r="M432" s="290" t="str">
        <f t="shared" si="56"/>
        <v/>
      </c>
      <c r="N432" s="349"/>
      <c r="O432" s="349"/>
      <c r="P432" s="349"/>
      <c r="Q432" s="350"/>
    </row>
    <row r="433" spans="1:17" ht="16.149999999999999" customHeight="1">
      <c r="A433" s="289" t="s">
        <v>103</v>
      </c>
      <c r="B433" s="289" t="s">
        <v>181</v>
      </c>
      <c r="C433" s="289" t="s">
        <v>184</v>
      </c>
      <c r="D433" s="289" t="str">
        <f t="shared" si="49"/>
        <v>30-2-5</v>
      </c>
      <c r="E433" s="351" t="s">
        <v>255</v>
      </c>
      <c r="F433" s="354" t="s">
        <v>598</v>
      </c>
      <c r="G433" s="354" t="s">
        <v>599</v>
      </c>
      <c r="H433" s="289" t="s">
        <v>416</v>
      </c>
      <c r="I433" s="355"/>
      <c r="J433" s="352">
        <f>VLOOKUP(D1:D506,'PGM (入力用)'!E1:I7010,5,0)</f>
        <v>0</v>
      </c>
      <c r="K433" s="242">
        <f t="shared" si="50"/>
        <v>99999</v>
      </c>
      <c r="L433" s="242">
        <f t="shared" si="51"/>
        <v>99999</v>
      </c>
      <c r="M433" s="290" t="str">
        <f t="shared" si="56"/>
        <v/>
      </c>
      <c r="N433" s="349"/>
      <c r="O433" s="349"/>
      <c r="P433" s="349"/>
      <c r="Q433" s="350"/>
    </row>
    <row r="434" spans="1:17" ht="16.149999999999999" customHeight="1">
      <c r="A434" s="289" t="s">
        <v>103</v>
      </c>
      <c r="B434" s="289" t="s">
        <v>181</v>
      </c>
      <c r="C434" s="289" t="s">
        <v>179</v>
      </c>
      <c r="D434" s="289" t="str">
        <f t="shared" si="49"/>
        <v>30-2-1</v>
      </c>
      <c r="E434" s="289" t="s">
        <v>180</v>
      </c>
      <c r="F434" s="289" t="s">
        <v>180</v>
      </c>
      <c r="G434" s="349"/>
      <c r="H434" s="289" t="s">
        <v>416</v>
      </c>
      <c r="I434" s="355"/>
      <c r="J434" s="352">
        <f>VLOOKUP(D1:D506,'PGM (入力用)'!E1:I7010,5,0)</f>
        <v>0</v>
      </c>
      <c r="K434" s="242">
        <f t="shared" si="50"/>
        <v>99999</v>
      </c>
      <c r="L434" s="242">
        <f t="shared" si="51"/>
        <v>99999</v>
      </c>
      <c r="M434" s="290" t="str">
        <f t="shared" si="56"/>
        <v/>
      </c>
      <c r="N434" s="349"/>
      <c r="O434" s="349"/>
      <c r="P434" s="349"/>
      <c r="Q434" s="350"/>
    </row>
    <row r="435" spans="1:17" ht="16.149999999999999" customHeight="1">
      <c r="A435" s="289" t="s">
        <v>103</v>
      </c>
      <c r="B435" s="289" t="s">
        <v>181</v>
      </c>
      <c r="C435" s="289" t="s">
        <v>185</v>
      </c>
      <c r="D435" s="289" t="str">
        <f t="shared" si="49"/>
        <v>30-2-6</v>
      </c>
      <c r="E435" s="289" t="s">
        <v>180</v>
      </c>
      <c r="F435" s="289" t="s">
        <v>180</v>
      </c>
      <c r="G435" s="349"/>
      <c r="H435" s="289" t="s">
        <v>416</v>
      </c>
      <c r="I435" s="355"/>
      <c r="J435" s="352">
        <f>VLOOKUP(D1:D506,'PGM (入力用)'!E1:I7010,5,0)</f>
        <v>0</v>
      </c>
      <c r="K435" s="242">
        <f t="shared" si="50"/>
        <v>99999</v>
      </c>
      <c r="L435" s="242">
        <f t="shared" si="51"/>
        <v>99999</v>
      </c>
      <c r="M435" s="290" t="str">
        <f t="shared" si="56"/>
        <v/>
      </c>
      <c r="N435" s="349"/>
      <c r="O435" s="349"/>
      <c r="P435" s="349"/>
      <c r="Q435" s="350"/>
    </row>
    <row r="436" spans="1:17" ht="16.149999999999999" customHeight="1">
      <c r="A436" s="289" t="s">
        <v>103</v>
      </c>
      <c r="B436" s="289" t="s">
        <v>181</v>
      </c>
      <c r="C436" s="289" t="s">
        <v>186</v>
      </c>
      <c r="D436" s="289" t="str">
        <f t="shared" si="49"/>
        <v>30-2-7</v>
      </c>
      <c r="E436" s="289" t="s">
        <v>180</v>
      </c>
      <c r="F436" s="289" t="s">
        <v>180</v>
      </c>
      <c r="G436" s="349"/>
      <c r="H436" s="289" t="s">
        <v>416</v>
      </c>
      <c r="I436" s="355"/>
      <c r="J436" s="352">
        <f>VLOOKUP(D1:D506,'PGM (入力用)'!E1:I7010,5,0)</f>
        <v>0</v>
      </c>
      <c r="K436" s="242">
        <f t="shared" si="50"/>
        <v>99999</v>
      </c>
      <c r="L436" s="242">
        <f t="shared" si="51"/>
        <v>99999</v>
      </c>
      <c r="M436" s="290" t="str">
        <f t="shared" si="56"/>
        <v/>
      </c>
      <c r="N436" s="349"/>
      <c r="O436" s="349"/>
      <c r="P436" s="349"/>
      <c r="Q436" s="350"/>
    </row>
    <row r="437" spans="1:17" ht="16.149999999999999" customHeight="1">
      <c r="A437" s="289" t="s">
        <v>103</v>
      </c>
      <c r="B437" s="289" t="s">
        <v>179</v>
      </c>
      <c r="C437" s="289" t="s">
        <v>182</v>
      </c>
      <c r="D437" s="289" t="str">
        <f t="shared" si="49"/>
        <v>30-1-3</v>
      </c>
      <c r="E437" s="354" t="s">
        <v>369</v>
      </c>
      <c r="F437" s="354" t="s">
        <v>571</v>
      </c>
      <c r="G437" s="354" t="s">
        <v>572</v>
      </c>
      <c r="H437" s="289" t="s">
        <v>416</v>
      </c>
      <c r="I437" s="355"/>
      <c r="J437" s="352">
        <f>VLOOKUP(D1:D506,'PGM (入力用)'!E1:I7010,5,0)</f>
        <v>0</v>
      </c>
      <c r="K437" s="242">
        <f t="shared" si="50"/>
        <v>99999</v>
      </c>
      <c r="L437" s="242">
        <f t="shared" si="51"/>
        <v>99999</v>
      </c>
      <c r="M437" s="290" t="str">
        <f t="shared" si="56"/>
        <v/>
      </c>
      <c r="N437" s="349"/>
      <c r="O437" s="349"/>
      <c r="P437" s="349"/>
      <c r="Q437" s="350"/>
    </row>
    <row r="438" spans="1:17" ht="16.149999999999999" customHeight="1">
      <c r="A438" s="289" t="s">
        <v>103</v>
      </c>
      <c r="B438" s="289" t="s">
        <v>179</v>
      </c>
      <c r="C438" s="289" t="s">
        <v>183</v>
      </c>
      <c r="D438" s="289" t="str">
        <f t="shared" si="49"/>
        <v>30-1-4</v>
      </c>
      <c r="E438" s="351" t="s">
        <v>255</v>
      </c>
      <c r="F438" s="354" t="s">
        <v>592</v>
      </c>
      <c r="G438" s="354" t="s">
        <v>593</v>
      </c>
      <c r="H438" s="289" t="s">
        <v>416</v>
      </c>
      <c r="I438" s="355"/>
      <c r="J438" s="352">
        <f>VLOOKUP(D1:D506,'PGM (入力用)'!E1:I7010,5,0)</f>
        <v>0</v>
      </c>
      <c r="K438" s="242">
        <f t="shared" si="50"/>
        <v>99999</v>
      </c>
      <c r="L438" s="242">
        <f t="shared" si="51"/>
        <v>99999</v>
      </c>
      <c r="M438" s="290" t="str">
        <f t="shared" si="56"/>
        <v/>
      </c>
      <c r="N438" s="349"/>
      <c r="O438" s="349"/>
      <c r="P438" s="349"/>
      <c r="Q438" s="350"/>
    </row>
    <row r="439" spans="1:17" ht="16.149999999999999" customHeight="1">
      <c r="A439" s="289" t="s">
        <v>103</v>
      </c>
      <c r="B439" s="289" t="s">
        <v>179</v>
      </c>
      <c r="C439" s="289" t="s">
        <v>181</v>
      </c>
      <c r="D439" s="289" t="str">
        <f t="shared" si="49"/>
        <v>30-1-2</v>
      </c>
      <c r="E439" s="351" t="s">
        <v>255</v>
      </c>
      <c r="F439" s="354" t="s">
        <v>596</v>
      </c>
      <c r="G439" s="354" t="s">
        <v>597</v>
      </c>
      <c r="H439" s="289" t="s">
        <v>416</v>
      </c>
      <c r="I439" s="355"/>
      <c r="J439" s="352">
        <f>VLOOKUP(D1:D506,'PGM (入力用)'!E1:I7010,5,0)</f>
        <v>0</v>
      </c>
      <c r="K439" s="242">
        <f t="shared" si="50"/>
        <v>99999</v>
      </c>
      <c r="L439" s="242">
        <f t="shared" si="51"/>
        <v>99999</v>
      </c>
      <c r="M439" s="290" t="str">
        <f t="shared" si="56"/>
        <v/>
      </c>
      <c r="N439" s="349"/>
      <c r="O439" s="349"/>
      <c r="P439" s="349"/>
      <c r="Q439" s="350"/>
    </row>
    <row r="440" spans="1:17" ht="16.149999999999999" customHeight="1">
      <c r="A440" s="289" t="s">
        <v>103</v>
      </c>
      <c r="B440" s="289" t="s">
        <v>179</v>
      </c>
      <c r="C440" s="289" t="s">
        <v>184</v>
      </c>
      <c r="D440" s="289" t="str">
        <f t="shared" si="49"/>
        <v>30-1-5</v>
      </c>
      <c r="E440" s="289" t="s">
        <v>180</v>
      </c>
      <c r="F440" s="289" t="s">
        <v>180</v>
      </c>
      <c r="G440" s="349"/>
      <c r="H440" s="289" t="s">
        <v>416</v>
      </c>
      <c r="I440" s="289" t="str">
        <f>VLOOKUP(D1:D506,PGM!E1:J722,6,0)</f>
        <v/>
      </c>
      <c r="J440" s="352">
        <f>VLOOKUP(D1:D506,'PGM (入力用)'!E1:I7010,5,0)</f>
        <v>0</v>
      </c>
      <c r="K440" s="242">
        <f t="shared" si="50"/>
        <v>99999</v>
      </c>
      <c r="L440" s="242">
        <f t="shared" si="51"/>
        <v>99999</v>
      </c>
      <c r="M440" s="290" t="str">
        <f>IF(L440=99999,"",RANK(L440,L$437:L$443,1))</f>
        <v/>
      </c>
      <c r="N440" s="349"/>
      <c r="O440" s="349"/>
      <c r="P440" s="349"/>
      <c r="Q440" s="350"/>
    </row>
    <row r="441" spans="1:17" ht="16.149999999999999" customHeight="1">
      <c r="A441" s="289" t="s">
        <v>103</v>
      </c>
      <c r="B441" s="289" t="s">
        <v>179</v>
      </c>
      <c r="C441" s="289" t="s">
        <v>179</v>
      </c>
      <c r="D441" s="289" t="str">
        <f t="shared" si="49"/>
        <v>30-1-1</v>
      </c>
      <c r="E441" s="289" t="s">
        <v>180</v>
      </c>
      <c r="F441" s="289" t="s">
        <v>180</v>
      </c>
      <c r="G441" s="349"/>
      <c r="H441" s="289" t="s">
        <v>416</v>
      </c>
      <c r="I441" s="355"/>
      <c r="J441" s="352">
        <f>VLOOKUP(D1:D506,'PGM (入力用)'!E1:I7010,5,0)</f>
        <v>0</v>
      </c>
      <c r="K441" s="242">
        <f t="shared" si="50"/>
        <v>99999</v>
      </c>
      <c r="L441" s="242">
        <f t="shared" si="51"/>
        <v>99999</v>
      </c>
      <c r="M441" s="290" t="str">
        <f>IF(L441=99999,"",RANK(L441,L$430:L$443,1))</f>
        <v/>
      </c>
      <c r="N441" s="349"/>
      <c r="O441" s="349"/>
      <c r="P441" s="349"/>
      <c r="Q441" s="350"/>
    </row>
    <row r="442" spans="1:17" ht="16.149999999999999" customHeight="1">
      <c r="A442" s="289" t="s">
        <v>103</v>
      </c>
      <c r="B442" s="289" t="s">
        <v>179</v>
      </c>
      <c r="C442" s="289" t="s">
        <v>185</v>
      </c>
      <c r="D442" s="289" t="str">
        <f t="shared" si="49"/>
        <v>30-1-6</v>
      </c>
      <c r="E442" s="289" t="s">
        <v>180</v>
      </c>
      <c r="F442" s="289" t="s">
        <v>180</v>
      </c>
      <c r="G442" s="349"/>
      <c r="H442" s="289" t="s">
        <v>416</v>
      </c>
      <c r="I442" s="289" t="str">
        <f>VLOOKUP(D1:D506,PGM!E1:J722,6,0)</f>
        <v/>
      </c>
      <c r="J442" s="352">
        <f>VLOOKUP(D1:D506,'PGM (入力用)'!E1:I7010,5,0)</f>
        <v>0</v>
      </c>
      <c r="K442" s="242">
        <f t="shared" si="50"/>
        <v>99999</v>
      </c>
      <c r="L442" s="242">
        <f t="shared" si="51"/>
        <v>99999</v>
      </c>
      <c r="M442" s="290" t="str">
        <f>IF(L442=99999,"",RANK(L442,L$437:L$443,1))</f>
        <v/>
      </c>
      <c r="N442" s="349"/>
      <c r="O442" s="349"/>
      <c r="P442" s="349"/>
      <c r="Q442" s="350"/>
    </row>
    <row r="443" spans="1:17" ht="16.149999999999999" customHeight="1">
      <c r="A443" s="289" t="s">
        <v>103</v>
      </c>
      <c r="B443" s="289" t="s">
        <v>179</v>
      </c>
      <c r="C443" s="289" t="s">
        <v>186</v>
      </c>
      <c r="D443" s="289" t="str">
        <f t="shared" si="49"/>
        <v>30-1-7</v>
      </c>
      <c r="E443" s="289" t="s">
        <v>180</v>
      </c>
      <c r="F443" s="289" t="s">
        <v>180</v>
      </c>
      <c r="G443" s="349"/>
      <c r="H443" s="289" t="s">
        <v>416</v>
      </c>
      <c r="I443" s="289" t="str">
        <f>VLOOKUP(D1:D506,PGM!E1:J722,6,0)</f>
        <v/>
      </c>
      <c r="J443" s="352">
        <f>VLOOKUP(D1:D506,'PGM (入力用)'!E1:I7010,5,0)</f>
        <v>0</v>
      </c>
      <c r="K443" s="242">
        <f t="shared" si="50"/>
        <v>99999</v>
      </c>
      <c r="L443" s="242">
        <f t="shared" si="51"/>
        <v>99999</v>
      </c>
      <c r="M443" s="290" t="str">
        <f>IF(L443=99999,"",RANK(L443,L$437:L$443,1))</f>
        <v/>
      </c>
      <c r="N443" s="349"/>
      <c r="O443" s="349"/>
      <c r="P443" s="349"/>
      <c r="Q443" s="350"/>
    </row>
    <row r="444" spans="1:17" ht="16.149999999999999" customHeight="1">
      <c r="A444" s="289" t="s">
        <v>131</v>
      </c>
      <c r="B444" s="289" t="s">
        <v>182</v>
      </c>
      <c r="C444" s="289" t="s">
        <v>182</v>
      </c>
      <c r="D444" s="289" t="str">
        <f t="shared" si="49"/>
        <v>15-3-3</v>
      </c>
      <c r="E444" s="349"/>
      <c r="F444" s="349"/>
      <c r="G444" s="349"/>
      <c r="H444" s="289" t="s">
        <v>467</v>
      </c>
      <c r="I444" s="289" t="str">
        <f>VLOOKUP(D1:D506,PGM!E1:J722,6,0)</f>
        <v/>
      </c>
      <c r="J444" s="352">
        <f>VLOOKUP(D1:D506,'PGM (入力用)'!E1:I7010,5,0)</f>
        <v>0</v>
      </c>
      <c r="K444" s="242">
        <f t="shared" si="50"/>
        <v>99999</v>
      </c>
      <c r="L444" s="242">
        <f t="shared" si="51"/>
        <v>99999</v>
      </c>
      <c r="M444" s="290" t="str">
        <f t="shared" ref="M444:M464" si="57">IF(L444=99999,"",RANK(L444,L$444:L$464,1))</f>
        <v/>
      </c>
      <c r="N444" s="349"/>
      <c r="O444" s="349"/>
      <c r="P444" s="349"/>
      <c r="Q444" s="350"/>
    </row>
    <row r="445" spans="1:17" ht="16.149999999999999" customHeight="1">
      <c r="A445" s="289" t="s">
        <v>131</v>
      </c>
      <c r="B445" s="289" t="s">
        <v>182</v>
      </c>
      <c r="C445" s="289" t="s">
        <v>183</v>
      </c>
      <c r="D445" s="289" t="str">
        <f t="shared" si="49"/>
        <v>15-3-4</v>
      </c>
      <c r="E445" s="349"/>
      <c r="F445" s="349"/>
      <c r="G445" s="349"/>
      <c r="H445" s="289" t="s">
        <v>467</v>
      </c>
      <c r="I445" s="289" t="str">
        <f>VLOOKUP(D1:D506,PGM!E1:J722,6,0)</f>
        <v/>
      </c>
      <c r="J445" s="352">
        <f>VLOOKUP(D1:D506,'PGM (入力用)'!E1:I7010,5,0)</f>
        <v>0</v>
      </c>
      <c r="K445" s="242">
        <f t="shared" si="50"/>
        <v>99999</v>
      </c>
      <c r="L445" s="242">
        <f t="shared" si="51"/>
        <v>99999</v>
      </c>
      <c r="M445" s="290" t="str">
        <f t="shared" si="57"/>
        <v/>
      </c>
      <c r="N445" s="349"/>
      <c r="O445" s="349"/>
      <c r="P445" s="349"/>
      <c r="Q445" s="350"/>
    </row>
    <row r="446" spans="1:17" ht="16.149999999999999" customHeight="1">
      <c r="A446" s="289" t="s">
        <v>131</v>
      </c>
      <c r="B446" s="289" t="s">
        <v>182</v>
      </c>
      <c r="C446" s="289" t="s">
        <v>181</v>
      </c>
      <c r="D446" s="289" t="str">
        <f t="shared" si="49"/>
        <v>15-3-2</v>
      </c>
      <c r="E446" s="349"/>
      <c r="F446" s="349"/>
      <c r="G446" s="349"/>
      <c r="H446" s="289" t="s">
        <v>467</v>
      </c>
      <c r="I446" s="289" t="str">
        <f>VLOOKUP(D1:D506,PGM!E1:J722,6,0)</f>
        <v/>
      </c>
      <c r="J446" s="352">
        <f>VLOOKUP(D1:D506,'PGM (入力用)'!E1:I7010,5,0)</f>
        <v>0</v>
      </c>
      <c r="K446" s="242">
        <f t="shared" si="50"/>
        <v>99999</v>
      </c>
      <c r="L446" s="242">
        <f t="shared" si="51"/>
        <v>99999</v>
      </c>
      <c r="M446" s="290" t="str">
        <f t="shared" si="57"/>
        <v/>
      </c>
      <c r="N446" s="349"/>
      <c r="O446" s="349"/>
      <c r="P446" s="349"/>
      <c r="Q446" s="350"/>
    </row>
    <row r="447" spans="1:17" ht="16.149999999999999" customHeight="1">
      <c r="A447" s="289" t="s">
        <v>131</v>
      </c>
      <c r="B447" s="289" t="s">
        <v>182</v>
      </c>
      <c r="C447" s="289" t="s">
        <v>184</v>
      </c>
      <c r="D447" s="289" t="str">
        <f t="shared" si="49"/>
        <v>15-3-5</v>
      </c>
      <c r="E447" s="349"/>
      <c r="F447" s="349"/>
      <c r="G447" s="349"/>
      <c r="H447" s="289" t="s">
        <v>467</v>
      </c>
      <c r="I447" s="289" t="str">
        <f>VLOOKUP(D1:D506,PGM!E1:J722,6,0)</f>
        <v/>
      </c>
      <c r="J447" s="352">
        <f>VLOOKUP(D1:D506,'PGM (入力用)'!E1:I7010,5,0)</f>
        <v>0</v>
      </c>
      <c r="K447" s="242">
        <f t="shared" si="50"/>
        <v>99999</v>
      </c>
      <c r="L447" s="242">
        <f t="shared" si="51"/>
        <v>99999</v>
      </c>
      <c r="M447" s="290" t="str">
        <f t="shared" si="57"/>
        <v/>
      </c>
      <c r="N447" s="349"/>
      <c r="O447" s="349"/>
      <c r="P447" s="349"/>
      <c r="Q447" s="350"/>
    </row>
    <row r="448" spans="1:17" ht="16.149999999999999" customHeight="1">
      <c r="A448" s="289" t="s">
        <v>131</v>
      </c>
      <c r="B448" s="289" t="s">
        <v>182</v>
      </c>
      <c r="C448" s="289" t="s">
        <v>179</v>
      </c>
      <c r="D448" s="289" t="str">
        <f t="shared" si="49"/>
        <v>15-3-1</v>
      </c>
      <c r="E448" s="349"/>
      <c r="F448" s="349"/>
      <c r="G448" s="349"/>
      <c r="H448" s="289" t="s">
        <v>467</v>
      </c>
      <c r="I448" s="289" t="str">
        <f>VLOOKUP(D1:D506,PGM!E1:J722,6,0)</f>
        <v/>
      </c>
      <c r="J448" s="352">
        <f>VLOOKUP(D1:D506,'PGM (入力用)'!E1:I7010,5,0)</f>
        <v>0</v>
      </c>
      <c r="K448" s="242">
        <f t="shared" si="50"/>
        <v>99999</v>
      </c>
      <c r="L448" s="242">
        <f t="shared" si="51"/>
        <v>99999</v>
      </c>
      <c r="M448" s="290" t="str">
        <f t="shared" si="57"/>
        <v/>
      </c>
      <c r="N448" s="349"/>
      <c r="O448" s="349"/>
      <c r="P448" s="349"/>
      <c r="Q448" s="350"/>
    </row>
    <row r="449" spans="1:17" ht="16.149999999999999" customHeight="1">
      <c r="A449" s="289" t="s">
        <v>131</v>
      </c>
      <c r="B449" s="289" t="s">
        <v>182</v>
      </c>
      <c r="C449" s="289" t="s">
        <v>185</v>
      </c>
      <c r="D449" s="289" t="str">
        <f t="shared" si="49"/>
        <v>15-3-6</v>
      </c>
      <c r="E449" s="349"/>
      <c r="F449" s="349"/>
      <c r="G449" s="349"/>
      <c r="H449" s="289" t="s">
        <v>467</v>
      </c>
      <c r="I449" s="289" t="str">
        <f>VLOOKUP(D1:D506,PGM!E1:J722,6,0)</f>
        <v/>
      </c>
      <c r="J449" s="352">
        <f>VLOOKUP(D1:D506,'PGM (入力用)'!E1:I7010,5,0)</f>
        <v>0</v>
      </c>
      <c r="K449" s="242">
        <f t="shared" si="50"/>
        <v>99999</v>
      </c>
      <c r="L449" s="242">
        <f t="shared" si="51"/>
        <v>99999</v>
      </c>
      <c r="M449" s="290" t="str">
        <f t="shared" si="57"/>
        <v/>
      </c>
      <c r="N449" s="349"/>
      <c r="O449" s="349"/>
      <c r="P449" s="349"/>
      <c r="Q449" s="350"/>
    </row>
    <row r="450" spans="1:17" ht="16.149999999999999" customHeight="1">
      <c r="A450" s="289" t="s">
        <v>131</v>
      </c>
      <c r="B450" s="289" t="s">
        <v>182</v>
      </c>
      <c r="C450" s="289" t="s">
        <v>186</v>
      </c>
      <c r="D450" s="289" t="str">
        <f t="shared" si="49"/>
        <v>15-3-7</v>
      </c>
      <c r="E450" s="349"/>
      <c r="F450" s="349"/>
      <c r="G450" s="349"/>
      <c r="H450" s="289" t="s">
        <v>467</v>
      </c>
      <c r="I450" s="289" t="str">
        <f>VLOOKUP(D1:D506,PGM!E1:J722,6,0)</f>
        <v/>
      </c>
      <c r="J450" s="352">
        <f>VLOOKUP(D1:D506,'PGM (入力用)'!E1:I7010,5,0)</f>
        <v>0</v>
      </c>
      <c r="K450" s="242">
        <f t="shared" si="50"/>
        <v>99999</v>
      </c>
      <c r="L450" s="242">
        <f t="shared" si="51"/>
        <v>99999</v>
      </c>
      <c r="M450" s="290" t="str">
        <f t="shared" si="57"/>
        <v/>
      </c>
      <c r="N450" s="349"/>
      <c r="O450" s="349"/>
      <c r="P450" s="349"/>
      <c r="Q450" s="350"/>
    </row>
    <row r="451" spans="1:17" ht="16.149999999999999" customHeight="1">
      <c r="A451" s="289" t="s">
        <v>131</v>
      </c>
      <c r="B451" s="289" t="s">
        <v>181</v>
      </c>
      <c r="C451" s="289" t="s">
        <v>182</v>
      </c>
      <c r="D451" s="289" t="str">
        <f t="shared" ref="D451:D506" si="58">CONCATENATE(A451,"-",B451,"-",C451)</f>
        <v>15-2-3</v>
      </c>
      <c r="E451" s="349"/>
      <c r="F451" s="349"/>
      <c r="G451" s="349"/>
      <c r="H451" s="289" t="s">
        <v>467</v>
      </c>
      <c r="I451" s="289" t="str">
        <f>VLOOKUP(D1:D506,PGM!E1:J722,6,0)</f>
        <v/>
      </c>
      <c r="J451" s="352">
        <f>VLOOKUP(D1:D506,'PGM (入力用)'!E1:I7010,5,0)</f>
        <v>0</v>
      </c>
      <c r="K451" s="242">
        <f t="shared" ref="K451:K506" si="59">IF(J451&lt;&gt;0,J451,99999)</f>
        <v>99999</v>
      </c>
      <c r="L451" s="242">
        <f t="shared" ref="L451:L506" si="60">K451</f>
        <v>99999</v>
      </c>
      <c r="M451" s="290" t="str">
        <f t="shared" si="57"/>
        <v/>
      </c>
      <c r="N451" s="349"/>
      <c r="O451" s="349"/>
      <c r="P451" s="349"/>
      <c r="Q451" s="350"/>
    </row>
    <row r="452" spans="1:17" ht="16.149999999999999" customHeight="1">
      <c r="A452" s="289" t="s">
        <v>131</v>
      </c>
      <c r="B452" s="289" t="s">
        <v>181</v>
      </c>
      <c r="C452" s="289" t="s">
        <v>183</v>
      </c>
      <c r="D452" s="289" t="str">
        <f t="shared" si="58"/>
        <v>15-2-4</v>
      </c>
      <c r="E452" s="349"/>
      <c r="F452" s="349"/>
      <c r="G452" s="349"/>
      <c r="H452" s="289" t="s">
        <v>467</v>
      </c>
      <c r="I452" s="289" t="str">
        <f>VLOOKUP(D1:D506,PGM!E1:J722,6,0)</f>
        <v/>
      </c>
      <c r="J452" s="352">
        <f>VLOOKUP(D1:D506,'PGM (入力用)'!E1:I7010,5,0)</f>
        <v>0</v>
      </c>
      <c r="K452" s="242">
        <f t="shared" si="59"/>
        <v>99999</v>
      </c>
      <c r="L452" s="242">
        <f t="shared" si="60"/>
        <v>99999</v>
      </c>
      <c r="M452" s="290" t="str">
        <f t="shared" si="57"/>
        <v/>
      </c>
      <c r="N452" s="349"/>
      <c r="O452" s="349"/>
      <c r="P452" s="349"/>
      <c r="Q452" s="350"/>
    </row>
    <row r="453" spans="1:17" ht="16.149999999999999" customHeight="1">
      <c r="A453" s="289" t="s">
        <v>131</v>
      </c>
      <c r="B453" s="289" t="s">
        <v>181</v>
      </c>
      <c r="C453" s="289" t="s">
        <v>181</v>
      </c>
      <c r="D453" s="289" t="str">
        <f t="shared" si="58"/>
        <v>15-2-2</v>
      </c>
      <c r="E453" s="349"/>
      <c r="F453" s="349"/>
      <c r="G453" s="349"/>
      <c r="H453" s="289" t="s">
        <v>467</v>
      </c>
      <c r="I453" s="289" t="str">
        <f>VLOOKUP(D1:D506,PGM!E1:J722,6,0)</f>
        <v/>
      </c>
      <c r="J453" s="352">
        <f>VLOOKUP(D1:D506,'PGM (入力用)'!E1:I7010,5,0)</f>
        <v>0</v>
      </c>
      <c r="K453" s="242">
        <f t="shared" si="59"/>
        <v>99999</v>
      </c>
      <c r="L453" s="242">
        <f t="shared" si="60"/>
        <v>99999</v>
      </c>
      <c r="M453" s="290" t="str">
        <f t="shared" si="57"/>
        <v/>
      </c>
      <c r="N453" s="349"/>
      <c r="O453" s="349"/>
      <c r="P453" s="349"/>
      <c r="Q453" s="350"/>
    </row>
    <row r="454" spans="1:17" ht="16.149999999999999" customHeight="1">
      <c r="A454" s="289" t="s">
        <v>131</v>
      </c>
      <c r="B454" s="289" t="s">
        <v>181</v>
      </c>
      <c r="C454" s="289" t="s">
        <v>184</v>
      </c>
      <c r="D454" s="289" t="str">
        <f t="shared" si="58"/>
        <v>15-2-5</v>
      </c>
      <c r="E454" s="349"/>
      <c r="F454" s="349"/>
      <c r="G454" s="349"/>
      <c r="H454" s="289" t="s">
        <v>467</v>
      </c>
      <c r="I454" s="289" t="str">
        <f>VLOOKUP(D1:D506,PGM!E1:J722,6,0)</f>
        <v/>
      </c>
      <c r="J454" s="352">
        <f>VLOOKUP(D1:D506,'PGM (入力用)'!E1:I7010,5,0)</f>
        <v>0</v>
      </c>
      <c r="K454" s="242">
        <f t="shared" si="59"/>
        <v>99999</v>
      </c>
      <c r="L454" s="242">
        <f t="shared" si="60"/>
        <v>99999</v>
      </c>
      <c r="M454" s="290" t="str">
        <f t="shared" si="57"/>
        <v/>
      </c>
      <c r="N454" s="349"/>
      <c r="O454" s="349"/>
      <c r="P454" s="349"/>
      <c r="Q454" s="350"/>
    </row>
    <row r="455" spans="1:17" ht="16.149999999999999" customHeight="1">
      <c r="A455" s="289" t="s">
        <v>131</v>
      </c>
      <c r="B455" s="289" t="s">
        <v>181</v>
      </c>
      <c r="C455" s="289" t="s">
        <v>179</v>
      </c>
      <c r="D455" s="289" t="str">
        <f t="shared" si="58"/>
        <v>15-2-1</v>
      </c>
      <c r="E455" s="349"/>
      <c r="F455" s="349"/>
      <c r="G455" s="353"/>
      <c r="H455" s="289" t="s">
        <v>467</v>
      </c>
      <c r="I455" s="289" t="str">
        <f>VLOOKUP(D1:D506,PGM!E1:J722,6,0)</f>
        <v/>
      </c>
      <c r="J455" s="352">
        <f>VLOOKUP(D1:D506,'PGM (入力用)'!E1:I7010,5,0)</f>
        <v>0</v>
      </c>
      <c r="K455" s="242">
        <f t="shared" si="59"/>
        <v>99999</v>
      </c>
      <c r="L455" s="242">
        <f t="shared" si="60"/>
        <v>99999</v>
      </c>
      <c r="M455" s="290" t="str">
        <f t="shared" si="57"/>
        <v/>
      </c>
      <c r="N455" s="349"/>
      <c r="O455" s="349"/>
      <c r="P455" s="349"/>
      <c r="Q455" s="350"/>
    </row>
    <row r="456" spans="1:17" ht="16.149999999999999" customHeight="1">
      <c r="A456" s="289" t="s">
        <v>131</v>
      </c>
      <c r="B456" s="289" t="s">
        <v>181</v>
      </c>
      <c r="C456" s="289" t="s">
        <v>185</v>
      </c>
      <c r="D456" s="289" t="str">
        <f t="shared" si="58"/>
        <v>15-2-6</v>
      </c>
      <c r="E456" s="349"/>
      <c r="F456" s="349"/>
      <c r="G456" s="349"/>
      <c r="H456" s="289" t="s">
        <v>467</v>
      </c>
      <c r="I456" s="289" t="str">
        <f>VLOOKUP(D1:D506,PGM!E1:J722,6,0)</f>
        <v/>
      </c>
      <c r="J456" s="352">
        <f>VLOOKUP(D1:D506,'PGM (入力用)'!E1:I7010,5,0)</f>
        <v>0</v>
      </c>
      <c r="K456" s="242">
        <f t="shared" si="59"/>
        <v>99999</v>
      </c>
      <c r="L456" s="242">
        <f t="shared" si="60"/>
        <v>99999</v>
      </c>
      <c r="M456" s="290" t="str">
        <f t="shared" si="57"/>
        <v/>
      </c>
      <c r="N456" s="349"/>
      <c r="O456" s="349"/>
      <c r="P456" s="349"/>
      <c r="Q456" s="350"/>
    </row>
    <row r="457" spans="1:17" ht="16.149999999999999" customHeight="1">
      <c r="A457" s="289" t="s">
        <v>131</v>
      </c>
      <c r="B457" s="289" t="s">
        <v>181</v>
      </c>
      <c r="C457" s="289" t="s">
        <v>186</v>
      </c>
      <c r="D457" s="289" t="str">
        <f t="shared" si="58"/>
        <v>15-2-7</v>
      </c>
      <c r="E457" s="349"/>
      <c r="F457" s="349"/>
      <c r="G457" s="353"/>
      <c r="H457" s="289" t="s">
        <v>467</v>
      </c>
      <c r="I457" s="289" t="str">
        <f>VLOOKUP(D1:D506,PGM!E1:J722,6,0)</f>
        <v/>
      </c>
      <c r="J457" s="352">
        <f>VLOOKUP(D1:D506,'PGM (入力用)'!E1:I7010,5,0)</f>
        <v>0</v>
      </c>
      <c r="K457" s="242">
        <f t="shared" si="59"/>
        <v>99999</v>
      </c>
      <c r="L457" s="242">
        <f t="shared" si="60"/>
        <v>99999</v>
      </c>
      <c r="M457" s="290" t="str">
        <f t="shared" si="57"/>
        <v/>
      </c>
      <c r="N457" s="349"/>
      <c r="O457" s="349"/>
      <c r="P457" s="349"/>
      <c r="Q457" s="350"/>
    </row>
    <row r="458" spans="1:17" ht="16.149999999999999" customHeight="1">
      <c r="A458" s="289" t="s">
        <v>131</v>
      </c>
      <c r="B458" s="289" t="s">
        <v>179</v>
      </c>
      <c r="C458" s="289" t="s">
        <v>182</v>
      </c>
      <c r="D458" s="289" t="str">
        <f t="shared" si="58"/>
        <v>15-1-3</v>
      </c>
      <c r="E458" s="351" t="s">
        <v>11</v>
      </c>
      <c r="F458" s="351" t="s">
        <v>606</v>
      </c>
      <c r="G458" s="354" t="s">
        <v>607</v>
      </c>
      <c r="H458" s="289" t="s">
        <v>467</v>
      </c>
      <c r="I458" s="289" t="str">
        <f>VLOOKUP(D1:D506,PGM!E1:J722,6,0)</f>
        <v/>
      </c>
      <c r="J458" s="352">
        <f>VLOOKUP(D1:D506,'PGM (入力用)'!E1:I7010,5,0)</f>
        <v>0</v>
      </c>
      <c r="K458" s="242">
        <f t="shared" si="59"/>
        <v>99999</v>
      </c>
      <c r="L458" s="242">
        <f t="shared" si="60"/>
        <v>99999</v>
      </c>
      <c r="M458" s="290" t="str">
        <f t="shared" si="57"/>
        <v/>
      </c>
      <c r="N458" s="349"/>
      <c r="O458" s="349"/>
      <c r="P458" s="349"/>
      <c r="Q458" s="350"/>
    </row>
    <row r="459" spans="1:17" ht="16.149999999999999" customHeight="1">
      <c r="A459" s="289" t="s">
        <v>131</v>
      </c>
      <c r="B459" s="289" t="s">
        <v>179</v>
      </c>
      <c r="C459" s="289" t="s">
        <v>183</v>
      </c>
      <c r="D459" s="289" t="str">
        <f t="shared" si="58"/>
        <v>15-1-4</v>
      </c>
      <c r="E459" s="351" t="s">
        <v>11</v>
      </c>
      <c r="F459" s="351" t="s">
        <v>608</v>
      </c>
      <c r="G459" s="351" t="s">
        <v>609</v>
      </c>
      <c r="H459" s="289" t="s">
        <v>467</v>
      </c>
      <c r="I459" s="289" t="str">
        <f>VLOOKUP(D1:D506,PGM!E1:J722,6,0)</f>
        <v/>
      </c>
      <c r="J459" s="352">
        <f>VLOOKUP(D1:D506,'PGM (入力用)'!E1:I7010,5,0)</f>
        <v>0</v>
      </c>
      <c r="K459" s="242">
        <f t="shared" si="59"/>
        <v>99999</v>
      </c>
      <c r="L459" s="242">
        <f t="shared" si="60"/>
        <v>99999</v>
      </c>
      <c r="M459" s="290" t="str">
        <f t="shared" si="57"/>
        <v/>
      </c>
      <c r="N459" s="349"/>
      <c r="O459" s="349"/>
      <c r="P459" s="349"/>
      <c r="Q459" s="350"/>
    </row>
    <row r="460" spans="1:17" ht="16.149999999999999" customHeight="1">
      <c r="A460" s="289" t="s">
        <v>131</v>
      </c>
      <c r="B460" s="289" t="s">
        <v>179</v>
      </c>
      <c r="C460" s="289" t="s">
        <v>181</v>
      </c>
      <c r="D460" s="289" t="str">
        <f t="shared" si="58"/>
        <v>15-1-2</v>
      </c>
      <c r="E460" s="351" t="s">
        <v>13</v>
      </c>
      <c r="F460" s="354" t="s">
        <v>558</v>
      </c>
      <c r="G460" s="354" t="s">
        <v>559</v>
      </c>
      <c r="H460" s="289" t="s">
        <v>467</v>
      </c>
      <c r="I460" s="289" t="str">
        <f>VLOOKUP(D1:D506,PGM!E1:J722,6,0)</f>
        <v/>
      </c>
      <c r="J460" s="352">
        <f>VLOOKUP(D1:D506,'PGM (入力用)'!E1:I7010,5,0)</f>
        <v>0</v>
      </c>
      <c r="K460" s="242">
        <f t="shared" si="59"/>
        <v>99999</v>
      </c>
      <c r="L460" s="242">
        <f t="shared" si="60"/>
        <v>99999</v>
      </c>
      <c r="M460" s="290" t="str">
        <f t="shared" si="57"/>
        <v/>
      </c>
      <c r="N460" s="349"/>
      <c r="O460" s="349"/>
      <c r="P460" s="349"/>
      <c r="Q460" s="350"/>
    </row>
    <row r="461" spans="1:17" ht="16.149999999999999" customHeight="1">
      <c r="A461" s="289" t="s">
        <v>131</v>
      </c>
      <c r="B461" s="289" t="s">
        <v>179</v>
      </c>
      <c r="C461" s="289" t="s">
        <v>184</v>
      </c>
      <c r="D461" s="289" t="str">
        <f t="shared" si="58"/>
        <v>15-1-5</v>
      </c>
      <c r="E461" s="289" t="s">
        <v>180</v>
      </c>
      <c r="F461" s="289" t="s">
        <v>180</v>
      </c>
      <c r="G461" s="349"/>
      <c r="H461" s="289" t="s">
        <v>467</v>
      </c>
      <c r="I461" s="289" t="str">
        <f>VLOOKUP(D1:D506,PGM!E1:J722,6,0)</f>
        <v/>
      </c>
      <c r="J461" s="352">
        <f>VLOOKUP(D1:D506,'PGM (入力用)'!E1:I7010,5,0)</f>
        <v>0</v>
      </c>
      <c r="K461" s="242">
        <f t="shared" si="59"/>
        <v>99999</v>
      </c>
      <c r="L461" s="242">
        <f t="shared" si="60"/>
        <v>99999</v>
      </c>
      <c r="M461" s="290" t="str">
        <f t="shared" si="57"/>
        <v/>
      </c>
      <c r="N461" s="349"/>
      <c r="O461" s="349"/>
      <c r="P461" s="349"/>
      <c r="Q461" s="350"/>
    </row>
    <row r="462" spans="1:17" ht="16.149999999999999" customHeight="1">
      <c r="A462" s="289" t="s">
        <v>131</v>
      </c>
      <c r="B462" s="289" t="s">
        <v>179</v>
      </c>
      <c r="C462" s="289" t="s">
        <v>179</v>
      </c>
      <c r="D462" s="289" t="str">
        <f t="shared" si="58"/>
        <v>15-1-1</v>
      </c>
      <c r="E462" s="289" t="s">
        <v>180</v>
      </c>
      <c r="F462" s="289" t="s">
        <v>180</v>
      </c>
      <c r="G462" s="349"/>
      <c r="H462" s="289" t="s">
        <v>467</v>
      </c>
      <c r="I462" s="289" t="str">
        <f>VLOOKUP(D1:D506,PGM!E1:J722,6,0)</f>
        <v/>
      </c>
      <c r="J462" s="352">
        <f>VLOOKUP(D1:D506,'PGM (入力用)'!E1:I7010,5,0)</f>
        <v>0</v>
      </c>
      <c r="K462" s="242">
        <f t="shared" si="59"/>
        <v>99999</v>
      </c>
      <c r="L462" s="242">
        <f t="shared" si="60"/>
        <v>99999</v>
      </c>
      <c r="M462" s="290" t="str">
        <f t="shared" si="57"/>
        <v/>
      </c>
      <c r="N462" s="349"/>
      <c r="O462" s="349"/>
      <c r="P462" s="349"/>
      <c r="Q462" s="350"/>
    </row>
    <row r="463" spans="1:17" ht="16.149999999999999" customHeight="1">
      <c r="A463" s="289" t="s">
        <v>131</v>
      </c>
      <c r="B463" s="289" t="s">
        <v>179</v>
      </c>
      <c r="C463" s="289" t="s">
        <v>185</v>
      </c>
      <c r="D463" s="289" t="str">
        <f t="shared" si="58"/>
        <v>15-1-6</v>
      </c>
      <c r="E463" s="289" t="s">
        <v>180</v>
      </c>
      <c r="F463" s="289" t="s">
        <v>180</v>
      </c>
      <c r="G463" s="349"/>
      <c r="H463" s="289" t="s">
        <v>467</v>
      </c>
      <c r="I463" s="289" t="str">
        <f>VLOOKUP(D1:D506,PGM!E1:J722,6,0)</f>
        <v/>
      </c>
      <c r="J463" s="352">
        <f>VLOOKUP(D1:D506,'PGM (入力用)'!E1:I7010,5,0)</f>
        <v>0</v>
      </c>
      <c r="K463" s="242">
        <f t="shared" si="59"/>
        <v>99999</v>
      </c>
      <c r="L463" s="242">
        <f t="shared" si="60"/>
        <v>99999</v>
      </c>
      <c r="M463" s="290" t="str">
        <f t="shared" si="57"/>
        <v/>
      </c>
      <c r="N463" s="349"/>
      <c r="O463" s="349"/>
      <c r="P463" s="349"/>
      <c r="Q463" s="350"/>
    </row>
    <row r="464" spans="1:17" ht="16.149999999999999" customHeight="1">
      <c r="A464" s="289" t="s">
        <v>131</v>
      </c>
      <c r="B464" s="289" t="s">
        <v>179</v>
      </c>
      <c r="C464" s="289" t="s">
        <v>186</v>
      </c>
      <c r="D464" s="289" t="str">
        <f t="shared" si="58"/>
        <v>15-1-7</v>
      </c>
      <c r="E464" s="289" t="s">
        <v>180</v>
      </c>
      <c r="F464" s="289" t="s">
        <v>180</v>
      </c>
      <c r="G464" s="349"/>
      <c r="H464" s="289" t="s">
        <v>467</v>
      </c>
      <c r="I464" s="289" t="str">
        <f>VLOOKUP(D1:D506,PGM!E1:J722,6,0)</f>
        <v/>
      </c>
      <c r="J464" s="352">
        <f>VLOOKUP(D1:D506,'PGM (入力用)'!E1:I7010,5,0)</f>
        <v>0</v>
      </c>
      <c r="K464" s="242">
        <f t="shared" si="59"/>
        <v>99999</v>
      </c>
      <c r="L464" s="242">
        <f t="shared" si="60"/>
        <v>99999</v>
      </c>
      <c r="M464" s="290" t="str">
        <f t="shared" si="57"/>
        <v/>
      </c>
      <c r="N464" s="349"/>
      <c r="O464" s="349"/>
      <c r="P464" s="349"/>
      <c r="Q464" s="350"/>
    </row>
    <row r="465" spans="1:17" ht="16.149999999999999" customHeight="1">
      <c r="A465" s="289" t="s">
        <v>137</v>
      </c>
      <c r="B465" s="289" t="s">
        <v>179</v>
      </c>
      <c r="C465" s="289" t="s">
        <v>182</v>
      </c>
      <c r="D465" s="289" t="str">
        <f t="shared" si="58"/>
        <v>16-1-3</v>
      </c>
      <c r="E465" s="351" t="s">
        <v>11</v>
      </c>
      <c r="F465" s="351" t="s">
        <v>509</v>
      </c>
      <c r="G465" s="351" t="s">
        <v>510</v>
      </c>
      <c r="H465" s="289" t="s">
        <v>468</v>
      </c>
      <c r="I465" s="289" t="str">
        <f>VLOOKUP(D1:D506,PGM!E1:J722,6,0)</f>
        <v/>
      </c>
      <c r="J465" s="352">
        <f>VLOOKUP(D1:D506,'PGM (入力用)'!E1:I7010,5,0)</f>
        <v>0</v>
      </c>
      <c r="K465" s="242">
        <f t="shared" si="59"/>
        <v>99999</v>
      </c>
      <c r="L465" s="242">
        <f t="shared" si="60"/>
        <v>99999</v>
      </c>
      <c r="M465" s="290" t="str">
        <f t="shared" ref="M465:M471" si="61">IF(L465=99999,"",RANK(L465,L$465:L$471,1))</f>
        <v/>
      </c>
      <c r="N465" s="349"/>
      <c r="O465" s="349"/>
      <c r="P465" s="349"/>
      <c r="Q465" s="350"/>
    </row>
    <row r="466" spans="1:17" ht="16.149999999999999" customHeight="1">
      <c r="A466" s="289" t="s">
        <v>137</v>
      </c>
      <c r="B466" s="289" t="s">
        <v>179</v>
      </c>
      <c r="C466" s="289" t="s">
        <v>183</v>
      </c>
      <c r="D466" s="289" t="str">
        <f t="shared" si="58"/>
        <v>16-1-4</v>
      </c>
      <c r="E466" s="351" t="s">
        <v>369</v>
      </c>
      <c r="F466" s="351" t="s">
        <v>369</v>
      </c>
      <c r="G466" s="351" t="s">
        <v>543</v>
      </c>
      <c r="H466" s="289" t="s">
        <v>468</v>
      </c>
      <c r="I466" s="289" t="str">
        <f>VLOOKUP(D1:D506,PGM!E1:J722,6,0)</f>
        <v/>
      </c>
      <c r="J466" s="352">
        <f>VLOOKUP(D1:D506,'PGM (入力用)'!E1:I7010,5,0)</f>
        <v>0</v>
      </c>
      <c r="K466" s="242">
        <f t="shared" si="59"/>
        <v>99999</v>
      </c>
      <c r="L466" s="242">
        <f t="shared" si="60"/>
        <v>99999</v>
      </c>
      <c r="M466" s="290" t="str">
        <f t="shared" si="61"/>
        <v/>
      </c>
      <c r="N466" s="349"/>
      <c r="O466" s="349"/>
      <c r="P466" s="349"/>
      <c r="Q466" s="350"/>
    </row>
    <row r="467" spans="1:17" ht="16.149999999999999" customHeight="1">
      <c r="A467" s="289" t="s">
        <v>137</v>
      </c>
      <c r="B467" s="289" t="s">
        <v>179</v>
      </c>
      <c r="C467" s="289" t="s">
        <v>181</v>
      </c>
      <c r="D467" s="289" t="str">
        <f t="shared" si="58"/>
        <v>16-1-2</v>
      </c>
      <c r="E467" s="289" t="s">
        <v>180</v>
      </c>
      <c r="F467" s="289" t="s">
        <v>180</v>
      </c>
      <c r="G467" s="349"/>
      <c r="H467" s="289" t="s">
        <v>468</v>
      </c>
      <c r="I467" s="289" t="str">
        <f>VLOOKUP(D1:D506,PGM!E1:J722,6,0)</f>
        <v/>
      </c>
      <c r="J467" s="352">
        <f>VLOOKUP(D1:D506,'PGM (入力用)'!E1:I7010,5,0)</f>
        <v>0</v>
      </c>
      <c r="K467" s="242">
        <f t="shared" si="59"/>
        <v>99999</v>
      </c>
      <c r="L467" s="242">
        <f t="shared" si="60"/>
        <v>99999</v>
      </c>
      <c r="M467" s="290" t="str">
        <f t="shared" si="61"/>
        <v/>
      </c>
      <c r="N467" s="349"/>
      <c r="O467" s="349"/>
      <c r="P467" s="349"/>
      <c r="Q467" s="350"/>
    </row>
    <row r="468" spans="1:17" ht="16.149999999999999" customHeight="1">
      <c r="A468" s="289" t="s">
        <v>137</v>
      </c>
      <c r="B468" s="289" t="s">
        <v>179</v>
      </c>
      <c r="C468" s="289" t="s">
        <v>184</v>
      </c>
      <c r="D468" s="289" t="str">
        <f t="shared" si="58"/>
        <v>16-1-5</v>
      </c>
      <c r="E468" s="289" t="s">
        <v>180</v>
      </c>
      <c r="F468" s="289" t="s">
        <v>180</v>
      </c>
      <c r="G468" s="349"/>
      <c r="H468" s="289" t="s">
        <v>468</v>
      </c>
      <c r="I468" s="289" t="str">
        <f>VLOOKUP(D1:D506,PGM!E1:J722,6,0)</f>
        <v/>
      </c>
      <c r="J468" s="352">
        <f>VLOOKUP(D1:D506,'PGM (入力用)'!E1:I7010,5,0)</f>
        <v>0</v>
      </c>
      <c r="K468" s="242">
        <f t="shared" si="59"/>
        <v>99999</v>
      </c>
      <c r="L468" s="242">
        <f t="shared" si="60"/>
        <v>99999</v>
      </c>
      <c r="M468" s="290" t="str">
        <f t="shared" si="61"/>
        <v/>
      </c>
      <c r="N468" s="349"/>
      <c r="O468" s="349"/>
      <c r="P468" s="349"/>
      <c r="Q468" s="350"/>
    </row>
    <row r="469" spans="1:17" ht="16.149999999999999" customHeight="1">
      <c r="A469" s="289" t="s">
        <v>137</v>
      </c>
      <c r="B469" s="289" t="s">
        <v>179</v>
      </c>
      <c r="C469" s="289" t="s">
        <v>179</v>
      </c>
      <c r="D469" s="289" t="str">
        <f t="shared" si="58"/>
        <v>16-1-1</v>
      </c>
      <c r="E469" s="289" t="s">
        <v>180</v>
      </c>
      <c r="F469" s="289" t="s">
        <v>180</v>
      </c>
      <c r="G469" s="349"/>
      <c r="H469" s="289" t="s">
        <v>468</v>
      </c>
      <c r="I469" s="289" t="str">
        <f>VLOOKUP(D1:D506,PGM!E1:J722,6,0)</f>
        <v/>
      </c>
      <c r="J469" s="352">
        <f>VLOOKUP(D1:D506,'PGM (入力用)'!E1:I7010,5,0)</f>
        <v>0</v>
      </c>
      <c r="K469" s="242">
        <f t="shared" si="59"/>
        <v>99999</v>
      </c>
      <c r="L469" s="242">
        <f t="shared" si="60"/>
        <v>99999</v>
      </c>
      <c r="M469" s="290" t="str">
        <f t="shared" si="61"/>
        <v/>
      </c>
      <c r="N469" s="349"/>
      <c r="O469" s="349"/>
      <c r="P469" s="349"/>
      <c r="Q469" s="350"/>
    </row>
    <row r="470" spans="1:17" ht="16.149999999999999" customHeight="1">
      <c r="A470" s="289" t="s">
        <v>137</v>
      </c>
      <c r="B470" s="289" t="s">
        <v>179</v>
      </c>
      <c r="C470" s="289" t="s">
        <v>185</v>
      </c>
      <c r="D470" s="289" t="str">
        <f t="shared" si="58"/>
        <v>16-1-6</v>
      </c>
      <c r="E470" s="289" t="s">
        <v>180</v>
      </c>
      <c r="F470" s="289" t="s">
        <v>180</v>
      </c>
      <c r="G470" s="349"/>
      <c r="H470" s="289" t="s">
        <v>468</v>
      </c>
      <c r="I470" s="289" t="str">
        <f>VLOOKUP(D1:D506,PGM!E1:J722,6,0)</f>
        <v/>
      </c>
      <c r="J470" s="352">
        <f>VLOOKUP(D1:D506,'PGM (入力用)'!E1:I7010,5,0)</f>
        <v>0</v>
      </c>
      <c r="K470" s="242">
        <f t="shared" si="59"/>
        <v>99999</v>
      </c>
      <c r="L470" s="242">
        <f t="shared" si="60"/>
        <v>99999</v>
      </c>
      <c r="M470" s="290" t="str">
        <f t="shared" si="61"/>
        <v/>
      </c>
      <c r="N470" s="349"/>
      <c r="O470" s="349"/>
      <c r="P470" s="349"/>
      <c r="Q470" s="350"/>
    </row>
    <row r="471" spans="1:17" ht="16.149999999999999" customHeight="1">
      <c r="A471" s="289" t="s">
        <v>137</v>
      </c>
      <c r="B471" s="289" t="s">
        <v>179</v>
      </c>
      <c r="C471" s="289" t="s">
        <v>186</v>
      </c>
      <c r="D471" s="289" t="str">
        <f t="shared" si="58"/>
        <v>16-1-7</v>
      </c>
      <c r="E471" s="289" t="s">
        <v>180</v>
      </c>
      <c r="F471" s="289" t="s">
        <v>180</v>
      </c>
      <c r="G471" s="349"/>
      <c r="H471" s="289" t="s">
        <v>468</v>
      </c>
      <c r="I471" s="289" t="str">
        <f>VLOOKUP(D1:D506,PGM!E1:J722,6,0)</f>
        <v/>
      </c>
      <c r="J471" s="352">
        <f>VLOOKUP(D1:D506,'PGM (入力用)'!E1:I7010,5,0)</f>
        <v>0</v>
      </c>
      <c r="K471" s="242">
        <f t="shared" si="59"/>
        <v>99999</v>
      </c>
      <c r="L471" s="242">
        <f t="shared" si="60"/>
        <v>99999</v>
      </c>
      <c r="M471" s="290" t="str">
        <f t="shared" si="61"/>
        <v/>
      </c>
      <c r="N471" s="349"/>
      <c r="O471" s="349"/>
      <c r="P471" s="349"/>
      <c r="Q471" s="350"/>
    </row>
    <row r="472" spans="1:17" ht="16.149999999999999" customHeight="1">
      <c r="A472" s="289" t="s">
        <v>156</v>
      </c>
      <c r="B472" s="289" t="s">
        <v>179</v>
      </c>
      <c r="C472" s="289" t="s">
        <v>182</v>
      </c>
      <c r="D472" s="289" t="str">
        <f t="shared" si="58"/>
        <v>43-1-3</v>
      </c>
      <c r="E472" s="351" t="s">
        <v>11</v>
      </c>
      <c r="F472" s="351" t="s">
        <v>509</v>
      </c>
      <c r="G472" s="351" t="s">
        <v>510</v>
      </c>
      <c r="H472" s="289" t="s">
        <v>469</v>
      </c>
      <c r="I472" s="289" t="str">
        <f>VLOOKUP(D1:D506,PGM!E1:J722,6,0)</f>
        <v/>
      </c>
      <c r="J472" s="352">
        <f>VLOOKUP(D1:D506,'PGM (入力用)'!E1:I7010,5,0)</f>
        <v>0</v>
      </c>
      <c r="K472" s="242">
        <f t="shared" si="59"/>
        <v>99999</v>
      </c>
      <c r="L472" s="242">
        <f t="shared" si="60"/>
        <v>99999</v>
      </c>
      <c r="M472" s="290" t="str">
        <f t="shared" ref="M472:M478" si="62">IF(L472=99999,"",RANK(L472,L$472:L$478,1))</f>
        <v/>
      </c>
      <c r="N472" s="349"/>
      <c r="O472" s="349"/>
      <c r="P472" s="349"/>
      <c r="Q472" s="350"/>
    </row>
    <row r="473" spans="1:17" ht="16.149999999999999" customHeight="1">
      <c r="A473" s="289" t="s">
        <v>156</v>
      </c>
      <c r="B473" s="289" t="s">
        <v>179</v>
      </c>
      <c r="C473" s="289" t="s">
        <v>183</v>
      </c>
      <c r="D473" s="289" t="str">
        <f t="shared" si="58"/>
        <v>43-1-4</v>
      </c>
      <c r="E473" s="351" t="s">
        <v>369</v>
      </c>
      <c r="F473" s="351" t="s">
        <v>369</v>
      </c>
      <c r="G473" s="351" t="s">
        <v>543</v>
      </c>
      <c r="H473" s="289" t="s">
        <v>469</v>
      </c>
      <c r="I473" s="289" t="str">
        <f>VLOOKUP(D1:D506,PGM!E1:J722,6,0)</f>
        <v/>
      </c>
      <c r="J473" s="352">
        <f>VLOOKUP(D1:D506,'PGM (入力用)'!E1:I7010,5,0)</f>
        <v>0</v>
      </c>
      <c r="K473" s="242">
        <f t="shared" si="59"/>
        <v>99999</v>
      </c>
      <c r="L473" s="242">
        <f t="shared" si="60"/>
        <v>99999</v>
      </c>
      <c r="M473" s="290" t="str">
        <f t="shared" si="62"/>
        <v/>
      </c>
      <c r="N473" s="349"/>
      <c r="O473" s="349"/>
      <c r="P473" s="349"/>
      <c r="Q473" s="350"/>
    </row>
    <row r="474" spans="1:17" ht="16.149999999999999" customHeight="1">
      <c r="A474" s="289" t="s">
        <v>156</v>
      </c>
      <c r="B474" s="289" t="s">
        <v>179</v>
      </c>
      <c r="C474" s="289" t="s">
        <v>181</v>
      </c>
      <c r="D474" s="289" t="str">
        <f t="shared" si="58"/>
        <v>43-1-2</v>
      </c>
      <c r="E474" s="289" t="s">
        <v>180</v>
      </c>
      <c r="F474" s="289" t="s">
        <v>180</v>
      </c>
      <c r="G474" s="349"/>
      <c r="H474" s="289" t="s">
        <v>469</v>
      </c>
      <c r="I474" s="289" t="str">
        <f>VLOOKUP(D1:D506,PGM!E1:J722,6,0)</f>
        <v/>
      </c>
      <c r="J474" s="352">
        <f>VLOOKUP(D1:D506,'PGM (入力用)'!E1:I7010,5,0)</f>
        <v>0</v>
      </c>
      <c r="K474" s="242">
        <f t="shared" si="59"/>
        <v>99999</v>
      </c>
      <c r="L474" s="242">
        <f t="shared" si="60"/>
        <v>99999</v>
      </c>
      <c r="M474" s="290" t="str">
        <f t="shared" si="62"/>
        <v/>
      </c>
      <c r="N474" s="349"/>
      <c r="O474" s="349"/>
      <c r="P474" s="349"/>
      <c r="Q474" s="350"/>
    </row>
    <row r="475" spans="1:17" ht="16.149999999999999" customHeight="1">
      <c r="A475" s="289" t="s">
        <v>156</v>
      </c>
      <c r="B475" s="289" t="s">
        <v>179</v>
      </c>
      <c r="C475" s="289" t="s">
        <v>184</v>
      </c>
      <c r="D475" s="289" t="str">
        <f t="shared" si="58"/>
        <v>43-1-5</v>
      </c>
      <c r="E475" s="289" t="s">
        <v>180</v>
      </c>
      <c r="F475" s="289" t="s">
        <v>180</v>
      </c>
      <c r="G475" s="349"/>
      <c r="H475" s="289" t="s">
        <v>469</v>
      </c>
      <c r="I475" s="289" t="str">
        <f>VLOOKUP(D1:D506,PGM!E1:J722,6,0)</f>
        <v/>
      </c>
      <c r="J475" s="352">
        <f>VLOOKUP(D1:D506,'PGM (入力用)'!E1:I7010,5,0)</f>
        <v>0</v>
      </c>
      <c r="K475" s="242">
        <f t="shared" si="59"/>
        <v>99999</v>
      </c>
      <c r="L475" s="242">
        <f t="shared" si="60"/>
        <v>99999</v>
      </c>
      <c r="M475" s="290" t="str">
        <f t="shared" si="62"/>
        <v/>
      </c>
      <c r="N475" s="349"/>
      <c r="O475" s="349"/>
      <c r="P475" s="349"/>
      <c r="Q475" s="350"/>
    </row>
    <row r="476" spans="1:17" ht="16.149999999999999" customHeight="1">
      <c r="A476" s="289" t="s">
        <v>156</v>
      </c>
      <c r="B476" s="289" t="s">
        <v>179</v>
      </c>
      <c r="C476" s="289" t="s">
        <v>179</v>
      </c>
      <c r="D476" s="289" t="str">
        <f t="shared" si="58"/>
        <v>43-1-1</v>
      </c>
      <c r="E476" s="289" t="s">
        <v>180</v>
      </c>
      <c r="F476" s="289" t="s">
        <v>180</v>
      </c>
      <c r="G476" s="349"/>
      <c r="H476" s="289" t="s">
        <v>469</v>
      </c>
      <c r="I476" s="289" t="str">
        <f>VLOOKUP(D1:D506,PGM!E1:J722,6,0)</f>
        <v/>
      </c>
      <c r="J476" s="352">
        <f>VLOOKUP(D1:D506,'PGM (入力用)'!E1:I7010,5,0)</f>
        <v>0</v>
      </c>
      <c r="K476" s="242">
        <f t="shared" si="59"/>
        <v>99999</v>
      </c>
      <c r="L476" s="242">
        <f t="shared" si="60"/>
        <v>99999</v>
      </c>
      <c r="M476" s="290" t="str">
        <f t="shared" si="62"/>
        <v/>
      </c>
      <c r="N476" s="349"/>
      <c r="O476" s="349"/>
      <c r="P476" s="349"/>
      <c r="Q476" s="350"/>
    </row>
    <row r="477" spans="1:17" ht="16.149999999999999" customHeight="1">
      <c r="A477" s="289" t="s">
        <v>156</v>
      </c>
      <c r="B477" s="289" t="s">
        <v>179</v>
      </c>
      <c r="C477" s="289" t="s">
        <v>185</v>
      </c>
      <c r="D477" s="289" t="str">
        <f t="shared" si="58"/>
        <v>43-1-6</v>
      </c>
      <c r="E477" s="289" t="s">
        <v>180</v>
      </c>
      <c r="F477" s="289" t="s">
        <v>180</v>
      </c>
      <c r="G477" s="349"/>
      <c r="H477" s="289" t="s">
        <v>469</v>
      </c>
      <c r="I477" s="289" t="str">
        <f>VLOOKUP(D1:D506,PGM!E1:J722,6,0)</f>
        <v/>
      </c>
      <c r="J477" s="352">
        <f>VLOOKUP(D1:D506,'PGM (入力用)'!E1:I7010,5,0)</f>
        <v>0</v>
      </c>
      <c r="K477" s="242">
        <f t="shared" si="59"/>
        <v>99999</v>
      </c>
      <c r="L477" s="242">
        <f t="shared" si="60"/>
        <v>99999</v>
      </c>
      <c r="M477" s="290" t="str">
        <f t="shared" si="62"/>
        <v/>
      </c>
      <c r="N477" s="349"/>
      <c r="O477" s="349"/>
      <c r="P477" s="349"/>
      <c r="Q477" s="350"/>
    </row>
    <row r="478" spans="1:17" ht="16.149999999999999" customHeight="1">
      <c r="A478" s="289" t="s">
        <v>156</v>
      </c>
      <c r="B478" s="289" t="s">
        <v>179</v>
      </c>
      <c r="C478" s="289" t="s">
        <v>186</v>
      </c>
      <c r="D478" s="289" t="str">
        <f t="shared" si="58"/>
        <v>43-1-7</v>
      </c>
      <c r="E478" s="289" t="s">
        <v>180</v>
      </c>
      <c r="F478" s="289" t="s">
        <v>180</v>
      </c>
      <c r="G478" s="349"/>
      <c r="H478" s="289" t="s">
        <v>469</v>
      </c>
      <c r="I478" s="289" t="str">
        <f>VLOOKUP(D1:D506,PGM!E1:J722,6,0)</f>
        <v/>
      </c>
      <c r="J478" s="352">
        <f>VLOOKUP(D1:D506,'PGM (入力用)'!E1:I7010,5,0)</f>
        <v>0</v>
      </c>
      <c r="K478" s="242">
        <f t="shared" si="59"/>
        <v>99999</v>
      </c>
      <c r="L478" s="242">
        <f t="shared" si="60"/>
        <v>99999</v>
      </c>
      <c r="M478" s="290" t="str">
        <f t="shared" si="62"/>
        <v/>
      </c>
      <c r="N478" s="349"/>
      <c r="O478" s="349"/>
      <c r="P478" s="349"/>
      <c r="Q478" s="350"/>
    </row>
    <row r="479" spans="1:17" ht="16.149999999999999" customHeight="1">
      <c r="A479" s="289" t="s">
        <v>119</v>
      </c>
      <c r="B479" s="289" t="s">
        <v>179</v>
      </c>
      <c r="C479" s="289" t="s">
        <v>182</v>
      </c>
      <c r="D479" s="289" t="str">
        <f t="shared" si="58"/>
        <v>13-1-3</v>
      </c>
      <c r="E479" s="353"/>
      <c r="F479" s="349"/>
      <c r="G479" s="353"/>
      <c r="H479" s="289" t="s">
        <v>470</v>
      </c>
      <c r="I479" s="289" t="str">
        <f>VLOOKUP(D1:D506,PGM!E1:J722,6,0)</f>
        <v/>
      </c>
      <c r="J479" s="242">
        <f>VLOOKUP(D1:D506,'PGM (入力用)'!E1:I7010,5,0)</f>
        <v>0</v>
      </c>
      <c r="K479" s="242">
        <f t="shared" si="59"/>
        <v>99999</v>
      </c>
      <c r="L479" s="242">
        <f t="shared" si="60"/>
        <v>99999</v>
      </c>
      <c r="M479" s="290" t="str">
        <f t="shared" ref="M479:M485" si="63">IF(L479=99999,"",RANK(L479,L$479:L$485,1))</f>
        <v/>
      </c>
      <c r="N479" s="349"/>
      <c r="O479" s="349"/>
      <c r="P479" s="349"/>
      <c r="Q479" s="350"/>
    </row>
    <row r="480" spans="1:17" ht="16.149999999999999" customHeight="1">
      <c r="A480" s="289" t="s">
        <v>119</v>
      </c>
      <c r="B480" s="289" t="s">
        <v>179</v>
      </c>
      <c r="C480" s="289" t="s">
        <v>183</v>
      </c>
      <c r="D480" s="289" t="str">
        <f t="shared" si="58"/>
        <v>13-1-4</v>
      </c>
      <c r="E480" s="353"/>
      <c r="F480" s="349"/>
      <c r="G480" s="349"/>
      <c r="H480" s="289" t="s">
        <v>470</v>
      </c>
      <c r="I480" s="289" t="str">
        <f>VLOOKUP(D1:D506,PGM!E1:J722,6,0)</f>
        <v/>
      </c>
      <c r="J480" s="242">
        <f>VLOOKUP(D1:D506,'PGM (入力用)'!E1:I7010,5,0)</f>
        <v>0</v>
      </c>
      <c r="K480" s="242">
        <f t="shared" si="59"/>
        <v>99999</v>
      </c>
      <c r="L480" s="242">
        <f t="shared" si="60"/>
        <v>99999</v>
      </c>
      <c r="M480" s="290" t="str">
        <f t="shared" si="63"/>
        <v/>
      </c>
      <c r="N480" s="349"/>
      <c r="O480" s="349"/>
      <c r="P480" s="349"/>
      <c r="Q480" s="350"/>
    </row>
    <row r="481" spans="1:17" ht="16.149999999999999" customHeight="1">
      <c r="A481" s="289" t="s">
        <v>119</v>
      </c>
      <c r="B481" s="289" t="s">
        <v>179</v>
      </c>
      <c r="C481" s="289" t="s">
        <v>181</v>
      </c>
      <c r="D481" s="289" t="str">
        <f t="shared" si="58"/>
        <v>13-1-2</v>
      </c>
      <c r="E481" s="353"/>
      <c r="F481" s="349"/>
      <c r="G481" s="349"/>
      <c r="H481" s="289" t="s">
        <v>470</v>
      </c>
      <c r="I481" s="289" t="str">
        <f>VLOOKUP(D1:D506,PGM!E1:J722,6,0)</f>
        <v/>
      </c>
      <c r="J481" s="242">
        <f>VLOOKUP(D1:D506,'PGM (入力用)'!E1:I7010,5,0)</f>
        <v>0</v>
      </c>
      <c r="K481" s="242">
        <f t="shared" si="59"/>
        <v>99999</v>
      </c>
      <c r="L481" s="242">
        <f t="shared" si="60"/>
        <v>99999</v>
      </c>
      <c r="M481" s="290" t="str">
        <f t="shared" si="63"/>
        <v/>
      </c>
      <c r="N481" s="349"/>
      <c r="O481" s="349"/>
      <c r="P481" s="349"/>
      <c r="Q481" s="350"/>
    </row>
    <row r="482" spans="1:17" ht="16.149999999999999" customHeight="1">
      <c r="A482" s="289" t="s">
        <v>119</v>
      </c>
      <c r="B482" s="289" t="s">
        <v>179</v>
      </c>
      <c r="C482" s="289" t="s">
        <v>184</v>
      </c>
      <c r="D482" s="289" t="str">
        <f t="shared" si="58"/>
        <v>13-1-5</v>
      </c>
      <c r="E482" s="353"/>
      <c r="F482" s="349"/>
      <c r="G482" s="349"/>
      <c r="H482" s="289" t="s">
        <v>470</v>
      </c>
      <c r="I482" s="289" t="str">
        <f>VLOOKUP(D1:D506,PGM!E1:J722,6,0)</f>
        <v/>
      </c>
      <c r="J482" s="242">
        <f>VLOOKUP(D1:D506,'PGM (入力用)'!E1:I7010,5,0)</f>
        <v>0</v>
      </c>
      <c r="K482" s="242">
        <f t="shared" si="59"/>
        <v>99999</v>
      </c>
      <c r="L482" s="242">
        <f t="shared" si="60"/>
        <v>99999</v>
      </c>
      <c r="M482" s="290" t="str">
        <f t="shared" si="63"/>
        <v/>
      </c>
      <c r="N482" s="349"/>
      <c r="O482" s="349"/>
      <c r="P482" s="349"/>
      <c r="Q482" s="350"/>
    </row>
    <row r="483" spans="1:17" ht="16.149999999999999" customHeight="1">
      <c r="A483" s="289" t="s">
        <v>119</v>
      </c>
      <c r="B483" s="289" t="s">
        <v>179</v>
      </c>
      <c r="C483" s="289" t="s">
        <v>179</v>
      </c>
      <c r="D483" s="289" t="str">
        <f t="shared" si="58"/>
        <v>13-1-1</v>
      </c>
      <c r="E483" s="353"/>
      <c r="F483" s="349"/>
      <c r="G483" s="349"/>
      <c r="H483" s="289" t="s">
        <v>470</v>
      </c>
      <c r="I483" s="289" t="str">
        <f>VLOOKUP(D1:D506,PGM!E1:J722,6,0)</f>
        <v/>
      </c>
      <c r="J483" s="242">
        <f>VLOOKUP(D1:D506,'PGM (入力用)'!E1:I7010,5,0)</f>
        <v>0</v>
      </c>
      <c r="K483" s="242">
        <f t="shared" si="59"/>
        <v>99999</v>
      </c>
      <c r="L483" s="242">
        <f t="shared" si="60"/>
        <v>99999</v>
      </c>
      <c r="M483" s="290" t="str">
        <f t="shared" si="63"/>
        <v/>
      </c>
      <c r="N483" s="349"/>
      <c r="O483" s="349"/>
      <c r="P483" s="349"/>
      <c r="Q483" s="350"/>
    </row>
    <row r="484" spans="1:17" ht="16.149999999999999" customHeight="1">
      <c r="A484" s="289" t="s">
        <v>119</v>
      </c>
      <c r="B484" s="289" t="s">
        <v>179</v>
      </c>
      <c r="C484" s="289" t="s">
        <v>185</v>
      </c>
      <c r="D484" s="289" t="str">
        <f t="shared" si="58"/>
        <v>13-1-6</v>
      </c>
      <c r="E484" s="349"/>
      <c r="F484" s="349"/>
      <c r="G484" s="349"/>
      <c r="H484" s="289" t="s">
        <v>470</v>
      </c>
      <c r="I484" s="289" t="str">
        <f>VLOOKUP(D1:D506,PGM!E1:J722,6,0)</f>
        <v/>
      </c>
      <c r="J484" s="242">
        <f>VLOOKUP(D1:D506,'PGM (入力用)'!E1:I7010,5,0)</f>
        <v>0</v>
      </c>
      <c r="K484" s="242">
        <f t="shared" si="59"/>
        <v>99999</v>
      </c>
      <c r="L484" s="242">
        <f t="shared" si="60"/>
        <v>99999</v>
      </c>
      <c r="M484" s="290" t="str">
        <f t="shared" si="63"/>
        <v/>
      </c>
      <c r="N484" s="349"/>
      <c r="O484" s="349"/>
      <c r="P484" s="349"/>
      <c r="Q484" s="350"/>
    </row>
    <row r="485" spans="1:17" ht="16.149999999999999" customHeight="1">
      <c r="A485" s="289" t="s">
        <v>119</v>
      </c>
      <c r="B485" s="289" t="s">
        <v>179</v>
      </c>
      <c r="C485" s="289" t="s">
        <v>186</v>
      </c>
      <c r="D485" s="289" t="str">
        <f t="shared" si="58"/>
        <v>13-1-7</v>
      </c>
      <c r="E485" s="353"/>
      <c r="F485" s="349"/>
      <c r="G485" s="349"/>
      <c r="H485" s="289" t="s">
        <v>470</v>
      </c>
      <c r="I485" s="289" t="str">
        <f>VLOOKUP(D1:D506,PGM!E1:J722,6,0)</f>
        <v/>
      </c>
      <c r="J485" s="242">
        <f>VLOOKUP(D1:D506,'PGM (入力用)'!E1:I7010,5,0)</f>
        <v>0</v>
      </c>
      <c r="K485" s="242">
        <f t="shared" si="59"/>
        <v>99999</v>
      </c>
      <c r="L485" s="242">
        <f t="shared" si="60"/>
        <v>99999</v>
      </c>
      <c r="M485" s="290" t="str">
        <f t="shared" si="63"/>
        <v/>
      </c>
      <c r="N485" s="349"/>
      <c r="O485" s="349"/>
      <c r="P485" s="349"/>
      <c r="Q485" s="350"/>
    </row>
    <row r="486" spans="1:17" ht="16.149999999999999" customHeight="1">
      <c r="A486" s="289" t="s">
        <v>122</v>
      </c>
      <c r="B486" s="289" t="s">
        <v>179</v>
      </c>
      <c r="C486" s="289" t="s">
        <v>182</v>
      </c>
      <c r="D486" s="289" t="str">
        <f t="shared" si="58"/>
        <v>14-1-3</v>
      </c>
      <c r="E486" s="353"/>
      <c r="F486" s="289"/>
      <c r="G486" s="349"/>
      <c r="H486" s="289" t="s">
        <v>471</v>
      </c>
      <c r="I486" s="289" t="str">
        <f>VLOOKUP(D1:D506,PGM!E1:J722,6,0)</f>
        <v/>
      </c>
      <c r="J486" s="242">
        <f>VLOOKUP(D1:D506,'PGM (入力用)'!E1:I7010,5,0)</f>
        <v>0</v>
      </c>
      <c r="K486" s="242">
        <f t="shared" si="59"/>
        <v>99999</v>
      </c>
      <c r="L486" s="242">
        <f t="shared" si="60"/>
        <v>99999</v>
      </c>
      <c r="M486" s="290" t="str">
        <f t="shared" ref="M486:M492" si="64">IF(L486=99999,"",RANK(L486,L$486:L$492,1))</f>
        <v/>
      </c>
      <c r="N486" s="349"/>
      <c r="O486" s="349"/>
      <c r="P486" s="349"/>
      <c r="Q486" s="350"/>
    </row>
    <row r="487" spans="1:17" ht="16.149999999999999" customHeight="1">
      <c r="A487" s="289" t="s">
        <v>122</v>
      </c>
      <c r="B487" s="289" t="s">
        <v>179</v>
      </c>
      <c r="C487" s="289" t="s">
        <v>183</v>
      </c>
      <c r="D487" s="289" t="str">
        <f t="shared" si="58"/>
        <v>14-1-4</v>
      </c>
      <c r="E487" s="353"/>
      <c r="F487" s="349"/>
      <c r="G487" s="349"/>
      <c r="H487" s="289" t="s">
        <v>471</v>
      </c>
      <c r="I487" s="289" t="str">
        <f>VLOOKUP(D1:D506,PGM!E1:J722,6,0)</f>
        <v/>
      </c>
      <c r="J487" s="242">
        <f>VLOOKUP(D1:D506,'PGM (入力用)'!E1:I7010,5,0)</f>
        <v>0</v>
      </c>
      <c r="K487" s="242">
        <f t="shared" si="59"/>
        <v>99999</v>
      </c>
      <c r="L487" s="242">
        <f t="shared" si="60"/>
        <v>99999</v>
      </c>
      <c r="M487" s="290" t="str">
        <f t="shared" si="64"/>
        <v/>
      </c>
      <c r="N487" s="349"/>
      <c r="O487" s="349"/>
      <c r="P487" s="349"/>
      <c r="Q487" s="350"/>
    </row>
    <row r="488" spans="1:17" ht="16.149999999999999" customHeight="1">
      <c r="A488" s="289" t="s">
        <v>122</v>
      </c>
      <c r="B488" s="289" t="s">
        <v>179</v>
      </c>
      <c r="C488" s="289" t="s">
        <v>181</v>
      </c>
      <c r="D488" s="289" t="str">
        <f t="shared" si="58"/>
        <v>14-1-2</v>
      </c>
      <c r="E488" s="353"/>
      <c r="F488" s="349"/>
      <c r="G488" s="349"/>
      <c r="H488" s="289" t="s">
        <v>471</v>
      </c>
      <c r="I488" s="289" t="str">
        <f>VLOOKUP(D1:D506,PGM!E1:J722,6,0)</f>
        <v/>
      </c>
      <c r="J488" s="242">
        <f>VLOOKUP(D1:D506,'PGM (入力用)'!E1:I7010,5,0)</f>
        <v>0</v>
      </c>
      <c r="K488" s="242">
        <f t="shared" si="59"/>
        <v>99999</v>
      </c>
      <c r="L488" s="242">
        <f t="shared" si="60"/>
        <v>99999</v>
      </c>
      <c r="M488" s="290" t="str">
        <f t="shared" si="64"/>
        <v/>
      </c>
      <c r="N488" s="349"/>
      <c r="O488" s="349"/>
      <c r="P488" s="349"/>
      <c r="Q488" s="350"/>
    </row>
    <row r="489" spans="1:17" ht="16.149999999999999" customHeight="1">
      <c r="A489" s="289" t="s">
        <v>122</v>
      </c>
      <c r="B489" s="289" t="s">
        <v>179</v>
      </c>
      <c r="C489" s="289" t="s">
        <v>184</v>
      </c>
      <c r="D489" s="289" t="str">
        <f t="shared" si="58"/>
        <v>14-1-5</v>
      </c>
      <c r="E489" s="353"/>
      <c r="F489" s="349"/>
      <c r="G489" s="349"/>
      <c r="H489" s="289" t="s">
        <v>471</v>
      </c>
      <c r="I489" s="289" t="str">
        <f>VLOOKUP(D1:D506,PGM!E1:J722,6,0)</f>
        <v/>
      </c>
      <c r="J489" s="242">
        <f>VLOOKUP(D1:D506,'PGM (入力用)'!E1:I7010,5,0)</f>
        <v>0</v>
      </c>
      <c r="K489" s="242">
        <f t="shared" si="59"/>
        <v>99999</v>
      </c>
      <c r="L489" s="242">
        <f t="shared" si="60"/>
        <v>99999</v>
      </c>
      <c r="M489" s="290" t="str">
        <f t="shared" si="64"/>
        <v/>
      </c>
      <c r="N489" s="349"/>
      <c r="O489" s="349"/>
      <c r="P489" s="349"/>
      <c r="Q489" s="350"/>
    </row>
    <row r="490" spans="1:17" ht="16.149999999999999" customHeight="1">
      <c r="A490" s="289" t="s">
        <v>122</v>
      </c>
      <c r="B490" s="289" t="s">
        <v>179</v>
      </c>
      <c r="C490" s="289" t="s">
        <v>179</v>
      </c>
      <c r="D490" s="289" t="str">
        <f t="shared" si="58"/>
        <v>14-1-1</v>
      </c>
      <c r="E490" s="349"/>
      <c r="F490" s="349"/>
      <c r="G490" s="349"/>
      <c r="H490" s="289" t="s">
        <v>471</v>
      </c>
      <c r="I490" s="289" t="str">
        <f>VLOOKUP(D1:D506,PGM!E1:J722,6,0)</f>
        <v/>
      </c>
      <c r="J490" s="242">
        <f>VLOOKUP(D1:D506,'PGM (入力用)'!E1:I7010,5,0)</f>
        <v>0</v>
      </c>
      <c r="K490" s="242">
        <f t="shared" si="59"/>
        <v>99999</v>
      </c>
      <c r="L490" s="242">
        <f t="shared" si="60"/>
        <v>99999</v>
      </c>
      <c r="M490" s="290" t="str">
        <f t="shared" si="64"/>
        <v/>
      </c>
      <c r="N490" s="349"/>
      <c r="O490" s="349"/>
      <c r="P490" s="349"/>
      <c r="Q490" s="350"/>
    </row>
    <row r="491" spans="1:17" ht="16.149999999999999" customHeight="1">
      <c r="A491" s="289" t="s">
        <v>122</v>
      </c>
      <c r="B491" s="289" t="s">
        <v>179</v>
      </c>
      <c r="C491" s="289" t="s">
        <v>185</v>
      </c>
      <c r="D491" s="289" t="str">
        <f t="shared" si="58"/>
        <v>14-1-6</v>
      </c>
      <c r="E491" s="353"/>
      <c r="F491" s="349"/>
      <c r="G491" s="349"/>
      <c r="H491" s="289" t="s">
        <v>471</v>
      </c>
      <c r="I491" s="289" t="str">
        <f>VLOOKUP(D1:D506,PGM!E1:J722,6,0)</f>
        <v/>
      </c>
      <c r="J491" s="242">
        <f>VLOOKUP(D1:D506,'PGM (入力用)'!E1:I7010,5,0)</f>
        <v>0</v>
      </c>
      <c r="K491" s="242">
        <f t="shared" si="59"/>
        <v>99999</v>
      </c>
      <c r="L491" s="242">
        <f t="shared" si="60"/>
        <v>99999</v>
      </c>
      <c r="M491" s="290" t="str">
        <f t="shared" si="64"/>
        <v/>
      </c>
      <c r="N491" s="349"/>
      <c r="O491" s="349"/>
      <c r="P491" s="349"/>
      <c r="Q491" s="350"/>
    </row>
    <row r="492" spans="1:17" ht="16.149999999999999" customHeight="1">
      <c r="A492" s="289" t="s">
        <v>122</v>
      </c>
      <c r="B492" s="289" t="s">
        <v>179</v>
      </c>
      <c r="C492" s="289" t="s">
        <v>186</v>
      </c>
      <c r="D492" s="289" t="str">
        <f t="shared" si="58"/>
        <v>14-1-7</v>
      </c>
      <c r="E492" s="353"/>
      <c r="F492" s="349"/>
      <c r="G492" s="349"/>
      <c r="H492" s="289" t="s">
        <v>471</v>
      </c>
      <c r="I492" s="289" t="str">
        <f>VLOOKUP(D1:D506,PGM!E1:J722,6,0)</f>
        <v/>
      </c>
      <c r="J492" s="242">
        <f>VLOOKUP(D1:D506,'PGM (入力用)'!E1:I7010,5,0)</f>
        <v>0</v>
      </c>
      <c r="K492" s="242">
        <f t="shared" si="59"/>
        <v>99999</v>
      </c>
      <c r="L492" s="242">
        <f t="shared" si="60"/>
        <v>99999</v>
      </c>
      <c r="M492" s="290" t="str">
        <f t="shared" si="64"/>
        <v/>
      </c>
      <c r="N492" s="349"/>
      <c r="O492" s="349"/>
      <c r="P492" s="349"/>
      <c r="Q492" s="350"/>
    </row>
    <row r="493" spans="1:17" ht="16.149999999999999" customHeight="1">
      <c r="A493" s="289" t="s">
        <v>92</v>
      </c>
      <c r="B493" s="289" t="s">
        <v>179</v>
      </c>
      <c r="C493" s="289" t="s">
        <v>182</v>
      </c>
      <c r="D493" s="289" t="str">
        <f t="shared" si="58"/>
        <v>28-1-3</v>
      </c>
      <c r="E493" s="353"/>
      <c r="F493" s="289"/>
      <c r="G493" s="349"/>
      <c r="H493" s="289" t="s">
        <v>472</v>
      </c>
      <c r="I493" s="289" t="str">
        <f>VLOOKUP(D1:D506,PGM!E1:J722,6,0)</f>
        <v/>
      </c>
      <c r="J493" s="242">
        <f>VLOOKUP(D1:D506,'PGM (入力用)'!E1:I7010,5,0)</f>
        <v>0</v>
      </c>
      <c r="K493" s="242">
        <f t="shared" si="59"/>
        <v>99999</v>
      </c>
      <c r="L493" s="242">
        <f t="shared" si="60"/>
        <v>99999</v>
      </c>
      <c r="M493" s="290" t="str">
        <f t="shared" ref="M493:M499" si="65">IF(L493=99999,"",RANK(L493,L$493:L$499,1))</f>
        <v/>
      </c>
      <c r="N493" s="349"/>
      <c r="O493" s="349"/>
      <c r="P493" s="349"/>
      <c r="Q493" s="350"/>
    </row>
    <row r="494" spans="1:17" ht="16.149999999999999" customHeight="1">
      <c r="A494" s="289" t="s">
        <v>92</v>
      </c>
      <c r="B494" s="289" t="s">
        <v>179</v>
      </c>
      <c r="C494" s="289" t="s">
        <v>183</v>
      </c>
      <c r="D494" s="289" t="str">
        <f t="shared" si="58"/>
        <v>28-1-4</v>
      </c>
      <c r="E494" s="353"/>
      <c r="F494" s="289"/>
      <c r="G494" s="289"/>
      <c r="H494" s="289" t="s">
        <v>472</v>
      </c>
      <c r="I494" s="289" t="str">
        <f>VLOOKUP(D1:D506,PGM!E1:J722,6,0)</f>
        <v/>
      </c>
      <c r="J494" s="242">
        <f>VLOOKUP(D1:D506,'PGM (入力用)'!E1:I7010,5,0)</f>
        <v>0</v>
      </c>
      <c r="K494" s="242">
        <f t="shared" si="59"/>
        <v>99999</v>
      </c>
      <c r="L494" s="242">
        <f t="shared" si="60"/>
        <v>99999</v>
      </c>
      <c r="M494" s="290" t="str">
        <f t="shared" si="65"/>
        <v/>
      </c>
      <c r="N494" s="349"/>
      <c r="O494" s="349"/>
      <c r="P494" s="349"/>
      <c r="Q494" s="350"/>
    </row>
    <row r="495" spans="1:17" ht="16.149999999999999" customHeight="1">
      <c r="A495" s="289" t="s">
        <v>92</v>
      </c>
      <c r="B495" s="289" t="s">
        <v>179</v>
      </c>
      <c r="C495" s="289" t="s">
        <v>181</v>
      </c>
      <c r="D495" s="289" t="str">
        <f t="shared" si="58"/>
        <v>28-1-2</v>
      </c>
      <c r="E495" s="353"/>
      <c r="F495" s="289"/>
      <c r="G495" s="349"/>
      <c r="H495" s="289" t="s">
        <v>472</v>
      </c>
      <c r="I495" s="289" t="str">
        <f>VLOOKUP(D1:D506,PGM!E1:J722,6,0)</f>
        <v/>
      </c>
      <c r="J495" s="242">
        <f>VLOOKUP(D1:D506,'PGM (入力用)'!E1:I7010,5,0)</f>
        <v>0</v>
      </c>
      <c r="K495" s="242">
        <f t="shared" si="59"/>
        <v>99999</v>
      </c>
      <c r="L495" s="242">
        <f t="shared" si="60"/>
        <v>99999</v>
      </c>
      <c r="M495" s="290" t="str">
        <f t="shared" si="65"/>
        <v/>
      </c>
      <c r="N495" s="349"/>
      <c r="O495" s="349"/>
      <c r="P495" s="349"/>
      <c r="Q495" s="350"/>
    </row>
    <row r="496" spans="1:17" ht="16.149999999999999" customHeight="1">
      <c r="A496" s="289" t="s">
        <v>92</v>
      </c>
      <c r="B496" s="289" t="s">
        <v>179</v>
      </c>
      <c r="C496" s="289" t="s">
        <v>184</v>
      </c>
      <c r="D496" s="289" t="str">
        <f t="shared" si="58"/>
        <v>28-1-5</v>
      </c>
      <c r="E496" s="349"/>
      <c r="F496" s="289"/>
      <c r="G496" s="289"/>
      <c r="H496" s="289" t="s">
        <v>472</v>
      </c>
      <c r="I496" s="289" t="str">
        <f>VLOOKUP(D1:D506,PGM!E1:J722,6,0)</f>
        <v/>
      </c>
      <c r="J496" s="242">
        <f>VLOOKUP(D1:D506,'PGM (入力用)'!E1:I7010,5,0)</f>
        <v>0</v>
      </c>
      <c r="K496" s="242">
        <f t="shared" si="59"/>
        <v>99999</v>
      </c>
      <c r="L496" s="242">
        <f t="shared" si="60"/>
        <v>99999</v>
      </c>
      <c r="M496" s="290" t="str">
        <f t="shared" si="65"/>
        <v/>
      </c>
      <c r="N496" s="349"/>
      <c r="O496" s="349"/>
      <c r="P496" s="349"/>
      <c r="Q496" s="350"/>
    </row>
    <row r="497" spans="1:17" ht="16.149999999999999" customHeight="1">
      <c r="A497" s="289" t="s">
        <v>92</v>
      </c>
      <c r="B497" s="289" t="s">
        <v>179</v>
      </c>
      <c r="C497" s="289" t="s">
        <v>179</v>
      </c>
      <c r="D497" s="289" t="str">
        <f t="shared" si="58"/>
        <v>28-1-1</v>
      </c>
      <c r="E497" s="353"/>
      <c r="F497" s="289"/>
      <c r="G497" s="289"/>
      <c r="H497" s="289" t="s">
        <v>472</v>
      </c>
      <c r="I497" s="289" t="str">
        <f>VLOOKUP(D1:D506,PGM!E1:J722,6,0)</f>
        <v/>
      </c>
      <c r="J497" s="242">
        <f>VLOOKUP(D1:D506,'PGM (入力用)'!E1:I7010,5,0)</f>
        <v>0</v>
      </c>
      <c r="K497" s="242">
        <f t="shared" si="59"/>
        <v>99999</v>
      </c>
      <c r="L497" s="242">
        <f t="shared" si="60"/>
        <v>99999</v>
      </c>
      <c r="M497" s="290" t="str">
        <f t="shared" si="65"/>
        <v/>
      </c>
      <c r="N497" s="349"/>
      <c r="O497" s="349"/>
      <c r="P497" s="349"/>
      <c r="Q497" s="350"/>
    </row>
    <row r="498" spans="1:17" ht="16.149999999999999" customHeight="1">
      <c r="A498" s="289" t="s">
        <v>92</v>
      </c>
      <c r="B498" s="289" t="s">
        <v>179</v>
      </c>
      <c r="C498" s="289" t="s">
        <v>185</v>
      </c>
      <c r="D498" s="289" t="str">
        <f t="shared" si="58"/>
        <v>28-1-6</v>
      </c>
      <c r="E498" s="353"/>
      <c r="F498" s="349"/>
      <c r="G498" s="349"/>
      <c r="H498" s="289" t="s">
        <v>472</v>
      </c>
      <c r="I498" s="289" t="str">
        <f>VLOOKUP(D1:D506,PGM!E1:J722,6,0)</f>
        <v/>
      </c>
      <c r="J498" s="242">
        <f>VLOOKUP(D1:D506,'PGM (入力用)'!E1:I7010,5,0)</f>
        <v>0</v>
      </c>
      <c r="K498" s="242">
        <f t="shared" si="59"/>
        <v>99999</v>
      </c>
      <c r="L498" s="242">
        <f t="shared" si="60"/>
        <v>99999</v>
      </c>
      <c r="M498" s="290" t="str">
        <f t="shared" si="65"/>
        <v/>
      </c>
      <c r="N498" s="349"/>
      <c r="O498" s="349"/>
      <c r="P498" s="349"/>
      <c r="Q498" s="350"/>
    </row>
    <row r="499" spans="1:17" ht="16.149999999999999" customHeight="1">
      <c r="A499" s="289" t="s">
        <v>92</v>
      </c>
      <c r="B499" s="289" t="s">
        <v>179</v>
      </c>
      <c r="C499" s="289" t="s">
        <v>186</v>
      </c>
      <c r="D499" s="289" t="str">
        <f t="shared" si="58"/>
        <v>28-1-7</v>
      </c>
      <c r="E499" s="353"/>
      <c r="F499" s="349"/>
      <c r="G499" s="349"/>
      <c r="H499" s="289" t="s">
        <v>472</v>
      </c>
      <c r="I499" s="289" t="str">
        <f>VLOOKUP(D1:D506,PGM!E1:J722,6,0)</f>
        <v/>
      </c>
      <c r="J499" s="242">
        <f>VLOOKUP(D1:D506,'PGM (入力用)'!E1:I7010,5,0)</f>
        <v>0</v>
      </c>
      <c r="K499" s="242">
        <f t="shared" si="59"/>
        <v>99999</v>
      </c>
      <c r="L499" s="242">
        <f t="shared" si="60"/>
        <v>99999</v>
      </c>
      <c r="M499" s="290" t="str">
        <f t="shared" si="65"/>
        <v/>
      </c>
      <c r="N499" s="349"/>
      <c r="O499" s="349"/>
      <c r="P499" s="349"/>
      <c r="Q499" s="350"/>
    </row>
    <row r="500" spans="1:17" ht="16.149999999999999" customHeight="1">
      <c r="A500" s="289" t="s">
        <v>97</v>
      </c>
      <c r="B500" s="289" t="s">
        <v>179</v>
      </c>
      <c r="C500" s="289" t="s">
        <v>182</v>
      </c>
      <c r="D500" s="289" t="str">
        <f t="shared" si="58"/>
        <v>29-1-3</v>
      </c>
      <c r="E500" s="354" t="s">
        <v>369</v>
      </c>
      <c r="F500" s="354" t="s">
        <v>32</v>
      </c>
      <c r="G500" s="354" t="s">
        <v>554</v>
      </c>
      <c r="H500" s="289" t="s">
        <v>473</v>
      </c>
      <c r="I500" s="289" t="str">
        <f>VLOOKUP(D1:D506,PGM!E1:J722,6,0)</f>
        <v/>
      </c>
      <c r="J500" s="242">
        <f>VLOOKUP(D1:D506,'PGM (入力用)'!E1:I7010,5,0)</f>
        <v>0</v>
      </c>
      <c r="K500" s="242">
        <f t="shared" si="59"/>
        <v>99999</v>
      </c>
      <c r="L500" s="242">
        <f t="shared" si="60"/>
        <v>99999</v>
      </c>
      <c r="M500" s="290" t="str">
        <f t="shared" ref="M500:M506" si="66">IF(L500=99999,"",RANK(L500,L$500:L$506,1))</f>
        <v/>
      </c>
      <c r="N500" s="349"/>
      <c r="O500" s="349"/>
      <c r="P500" s="349"/>
      <c r="Q500" s="350"/>
    </row>
    <row r="501" spans="1:17" ht="16.149999999999999" customHeight="1">
      <c r="A501" s="289" t="s">
        <v>97</v>
      </c>
      <c r="B501" s="289" t="s">
        <v>179</v>
      </c>
      <c r="C501" s="289" t="s">
        <v>183</v>
      </c>
      <c r="D501" s="289" t="str">
        <f t="shared" si="58"/>
        <v>29-1-4</v>
      </c>
      <c r="E501" s="354" t="s">
        <v>371</v>
      </c>
      <c r="F501" s="354" t="s">
        <v>28</v>
      </c>
      <c r="G501" s="354" t="s">
        <v>610</v>
      </c>
      <c r="H501" s="289" t="s">
        <v>473</v>
      </c>
      <c r="I501" s="289" t="str">
        <f>VLOOKUP(D1:D506,PGM!E1:J722,6,0)</f>
        <v/>
      </c>
      <c r="J501" s="242">
        <f>VLOOKUP(D1:D506,'PGM (入力用)'!E1:I7010,5,0)</f>
        <v>0</v>
      </c>
      <c r="K501" s="242">
        <f t="shared" si="59"/>
        <v>99999</v>
      </c>
      <c r="L501" s="242">
        <f t="shared" si="60"/>
        <v>99999</v>
      </c>
      <c r="M501" s="290" t="str">
        <f t="shared" si="66"/>
        <v/>
      </c>
      <c r="N501" s="349"/>
      <c r="O501" s="349"/>
      <c r="P501" s="349"/>
      <c r="Q501" s="350"/>
    </row>
    <row r="502" spans="1:17" ht="16.149999999999999" customHeight="1">
      <c r="A502" s="289" t="s">
        <v>97</v>
      </c>
      <c r="B502" s="289" t="s">
        <v>179</v>
      </c>
      <c r="C502" s="289" t="s">
        <v>181</v>
      </c>
      <c r="D502" s="289" t="str">
        <f t="shared" si="58"/>
        <v>29-1-2</v>
      </c>
      <c r="E502" s="354" t="s">
        <v>372</v>
      </c>
      <c r="F502" s="354" t="s">
        <v>533</v>
      </c>
      <c r="G502" s="354" t="s">
        <v>534</v>
      </c>
      <c r="H502" s="289" t="s">
        <v>473</v>
      </c>
      <c r="I502" s="289" t="str">
        <f>VLOOKUP(D1:D506,PGM!E1:J722,6,0)</f>
        <v/>
      </c>
      <c r="J502" s="242">
        <f>VLOOKUP(D1:D506,'PGM (入力用)'!E1:I7010,5,0)</f>
        <v>0</v>
      </c>
      <c r="K502" s="242">
        <f t="shared" si="59"/>
        <v>99999</v>
      </c>
      <c r="L502" s="242">
        <f t="shared" si="60"/>
        <v>99999</v>
      </c>
      <c r="M502" s="290" t="str">
        <f t="shared" si="66"/>
        <v/>
      </c>
      <c r="N502" s="349"/>
      <c r="O502" s="349"/>
      <c r="P502" s="349"/>
      <c r="Q502" s="350"/>
    </row>
    <row r="503" spans="1:17" ht="16.149999999999999" customHeight="1">
      <c r="A503" s="289" t="s">
        <v>97</v>
      </c>
      <c r="B503" s="289" t="s">
        <v>179</v>
      </c>
      <c r="C503" s="289" t="s">
        <v>184</v>
      </c>
      <c r="D503" s="289" t="str">
        <f t="shared" si="58"/>
        <v>29-1-5</v>
      </c>
      <c r="E503" s="354" t="s">
        <v>180</v>
      </c>
      <c r="F503" s="354" t="s">
        <v>180</v>
      </c>
      <c r="G503" s="361"/>
      <c r="H503" s="289" t="s">
        <v>473</v>
      </c>
      <c r="I503" s="289" t="str">
        <f>VLOOKUP(D1:D506,PGM!E1:J722,6,0)</f>
        <v/>
      </c>
      <c r="J503" s="242">
        <f>VLOOKUP(D1:D506,'PGM (入力用)'!E1:I7010,5,0)</f>
        <v>0</v>
      </c>
      <c r="K503" s="242">
        <f t="shared" si="59"/>
        <v>99999</v>
      </c>
      <c r="L503" s="242">
        <f t="shared" si="60"/>
        <v>99999</v>
      </c>
      <c r="M503" s="290" t="str">
        <f t="shared" si="66"/>
        <v/>
      </c>
      <c r="N503" s="349"/>
      <c r="O503" s="349"/>
      <c r="P503" s="349"/>
      <c r="Q503" s="350"/>
    </row>
    <row r="504" spans="1:17" ht="16.149999999999999" customHeight="1">
      <c r="A504" s="289" t="s">
        <v>97</v>
      </c>
      <c r="B504" s="289" t="s">
        <v>179</v>
      </c>
      <c r="C504" s="289" t="s">
        <v>179</v>
      </c>
      <c r="D504" s="289" t="str">
        <f t="shared" si="58"/>
        <v>29-1-1</v>
      </c>
      <c r="E504" s="354" t="s">
        <v>180</v>
      </c>
      <c r="F504" s="354" t="s">
        <v>180</v>
      </c>
      <c r="G504" s="361"/>
      <c r="H504" s="289" t="s">
        <v>473</v>
      </c>
      <c r="I504" s="289" t="str">
        <f>VLOOKUP(D1:D506,PGM!E1:J722,6,0)</f>
        <v/>
      </c>
      <c r="J504" s="242">
        <f>VLOOKUP(D1:D506,'PGM (入力用)'!E1:I7010,5,0)</f>
        <v>0</v>
      </c>
      <c r="K504" s="242">
        <f t="shared" si="59"/>
        <v>99999</v>
      </c>
      <c r="L504" s="242">
        <f t="shared" si="60"/>
        <v>99999</v>
      </c>
      <c r="M504" s="290" t="str">
        <f t="shared" si="66"/>
        <v/>
      </c>
      <c r="N504" s="349"/>
      <c r="O504" s="349"/>
      <c r="P504" s="349"/>
      <c r="Q504" s="350"/>
    </row>
    <row r="505" spans="1:17" ht="16.149999999999999" customHeight="1">
      <c r="A505" s="289" t="s">
        <v>97</v>
      </c>
      <c r="B505" s="289" t="s">
        <v>179</v>
      </c>
      <c r="C505" s="289" t="s">
        <v>185</v>
      </c>
      <c r="D505" s="289" t="str">
        <f t="shared" si="58"/>
        <v>29-1-6</v>
      </c>
      <c r="E505" s="354" t="s">
        <v>180</v>
      </c>
      <c r="F505" s="354" t="s">
        <v>180</v>
      </c>
      <c r="G505" s="361"/>
      <c r="H505" s="289" t="s">
        <v>473</v>
      </c>
      <c r="I505" s="289" t="str">
        <f>VLOOKUP(D1:D506,PGM!E1:J722,6,0)</f>
        <v/>
      </c>
      <c r="J505" s="242">
        <f>VLOOKUP(D1:D506,'PGM (入力用)'!E1:I7010,5,0)</f>
        <v>0</v>
      </c>
      <c r="K505" s="242">
        <f t="shared" si="59"/>
        <v>99999</v>
      </c>
      <c r="L505" s="242">
        <f t="shared" si="60"/>
        <v>99999</v>
      </c>
      <c r="M505" s="290" t="str">
        <f t="shared" si="66"/>
        <v/>
      </c>
      <c r="N505" s="349"/>
      <c r="O505" s="349"/>
      <c r="P505" s="349"/>
      <c r="Q505" s="350"/>
    </row>
    <row r="506" spans="1:17" ht="16.149999999999999" customHeight="1">
      <c r="A506" s="289" t="s">
        <v>97</v>
      </c>
      <c r="B506" s="289" t="s">
        <v>179</v>
      </c>
      <c r="C506" s="289" t="s">
        <v>186</v>
      </c>
      <c r="D506" s="289" t="str">
        <f t="shared" si="58"/>
        <v>29-1-7</v>
      </c>
      <c r="E506" s="354" t="s">
        <v>180</v>
      </c>
      <c r="F506" s="354" t="s">
        <v>180</v>
      </c>
      <c r="G506" s="361"/>
      <c r="H506" s="289" t="s">
        <v>473</v>
      </c>
      <c r="I506" s="289" t="str">
        <f>VLOOKUP(D1:D506,PGM!E1:J722,6,0)</f>
        <v/>
      </c>
      <c r="J506" s="242">
        <f>VLOOKUP(D1:D506,'PGM (入力用)'!E1:I7010,5,0)</f>
        <v>0</v>
      </c>
      <c r="K506" s="242">
        <f t="shared" si="59"/>
        <v>99999</v>
      </c>
      <c r="L506" s="242">
        <f t="shared" si="60"/>
        <v>99999</v>
      </c>
      <c r="M506" s="290" t="str">
        <f t="shared" si="66"/>
        <v/>
      </c>
      <c r="N506" s="349"/>
      <c r="O506" s="349"/>
      <c r="P506" s="349"/>
      <c r="Q506" s="350"/>
    </row>
  </sheetData>
  <autoFilter ref="A2:R506" xr:uid="{00000000-0001-0000-0800-000000000000}"/>
  <phoneticPr fontId="17"/>
  <pageMargins left="0.7" right="0.7" top="0.75" bottom="0.75" header="0.3" footer="0.3"/>
  <pageSetup orientation="portrait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表紙</vt:lpstr>
      <vt:lpstr>競技役員</vt:lpstr>
      <vt:lpstr>競技順序</vt:lpstr>
      <vt:lpstr>PGM</vt:lpstr>
      <vt:lpstr>大会記録</vt:lpstr>
      <vt:lpstr>得点表</vt:lpstr>
      <vt:lpstr>PGM (入力用)</vt:lpstr>
      <vt:lpstr>得点集計</vt:lpstr>
      <vt:lpstr>種目一覧</vt:lpstr>
      <vt:lpstr>訂正・追加・削除一覧</vt:lpstr>
      <vt:lpstr>種目順位</vt:lpstr>
      <vt:lpstr>PGM!Print_Area</vt:lpstr>
      <vt:lpstr>競技順序!Print_Area</vt:lpstr>
      <vt:lpstr>競技役員!Print_Area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稲垣匡人</dc:creator>
  <cp:lastModifiedBy>Yamashita Jun</cp:lastModifiedBy>
  <cp:lastPrinted>2023-09-06T16:28:20Z</cp:lastPrinted>
  <dcterms:created xsi:type="dcterms:W3CDTF">2023-09-05T04:12:55Z</dcterms:created>
  <dcterms:modified xsi:type="dcterms:W3CDTF">2023-09-07T16:07:51Z</dcterms:modified>
</cp:coreProperties>
</file>